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defaultThemeVersion="166925"/>
  <mc:AlternateContent xmlns:mc="http://schemas.openxmlformats.org/markup-compatibility/2006">
    <mc:Choice Requires="x15">
      <x15ac:absPath xmlns:x15ac="http://schemas.microsoft.com/office/spreadsheetml/2010/11/ac" url="https://connsteporg.sharepoint.com/sites/CONNSTEPSupplyChainResiliency/Shared Documents/SCOIN/Supply Chain Advisory Practice/Final Documents for Delivery to Connstep v2/6. Solution Delivery/6.1. Supplier Segmentation/"/>
    </mc:Choice>
  </mc:AlternateContent>
  <xr:revisionPtr revIDLastSave="0" documentId="8_{B088ABF1-EA63-4650-803D-FF5B7FC7D162}" xr6:coauthVersionLast="47" xr6:coauthVersionMax="47" xr10:uidLastSave="{00000000-0000-0000-0000-000000000000}"/>
  <bookViews>
    <workbookView xWindow="-105" yWindow="0" windowWidth="28635" windowHeight="15585" firstSheet="4" activeTab="4" xr2:uid="{AFA93EBE-A9F8-3D42-A3E7-A5A53CCECDE0}"/>
  </bookViews>
  <sheets>
    <sheet name="Spend Ranking Instructions" sheetId="4" r:id="rId1"/>
    <sheet name="Spend Ranking" sheetId="2" r:id="rId2"/>
    <sheet name="SAMPLE SPEND DATA" sheetId="9" r:id="rId3"/>
    <sheet name="Quality &amp; Delivery Instructions" sheetId="7" r:id="rId4"/>
    <sheet name="Quality &amp; Delivery Ranking " sheetId="3" r:id="rId5"/>
    <sheet name="Sample Quality and Delivery Dat" sheetId="10" r:id="rId6"/>
    <sheet name="Consolidated Rank Instructions" sheetId="8" r:id="rId7"/>
    <sheet name="Consolidated Rank" sheetId="6" r:id="rId8"/>
  </sheets>
  <definedNames>
    <definedName name="solver_eng" localSheetId="1" hidden="1">1</definedName>
    <definedName name="solver_lin" localSheetId="1" hidden="1">2</definedName>
    <definedName name="solver_neg" localSheetId="1" hidden="1">1</definedName>
    <definedName name="solver_num" localSheetId="1" hidden="1">0</definedName>
    <definedName name="solver_opt" localSheetId="1" hidden="1">'Spend Ranking'!$B$3</definedName>
    <definedName name="solver_typ" localSheetId="1" hidden="1">1</definedName>
    <definedName name="solver_val" localSheetId="1" hidden="1">0</definedName>
    <definedName name="solver_ver" localSheetId="1" hidden="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3" i="3" l="1"/>
  <c r="H31" i="3"/>
  <c r="H32" i="3"/>
  <c r="H33" i="3"/>
  <c r="H3" i="3"/>
  <c r="H27" i="3"/>
  <c r="H6" i="3"/>
  <c r="H29" i="3"/>
  <c r="H28" i="3"/>
  <c r="H7" i="3"/>
  <c r="K7" i="3" s="1"/>
  <c r="M7" i="3" s="1"/>
  <c r="H25" i="3"/>
  <c r="K25" i="3" s="1"/>
  <c r="H23" i="3"/>
  <c r="K23" i="3" s="1"/>
  <c r="H24" i="3"/>
  <c r="K24" i="3" s="1"/>
  <c r="H19" i="3"/>
  <c r="K19" i="3" s="1"/>
  <c r="H20" i="3"/>
  <c r="K20" i="3" s="1"/>
  <c r="H15" i="3"/>
  <c r="K15" i="3" s="1"/>
  <c r="H16" i="3"/>
  <c r="K16" i="3" s="1"/>
  <c r="H17" i="3"/>
  <c r="K17" i="3" s="1"/>
  <c r="M17" i="3" s="1"/>
  <c r="H8" i="3"/>
  <c r="K8" i="3" s="1"/>
  <c r="M8" i="3" s="1"/>
  <c r="H9" i="3"/>
  <c r="K9" i="3" s="1"/>
  <c r="M9" i="3" s="1"/>
  <c r="H4" i="3"/>
  <c r="K4" i="3" s="1"/>
  <c r="M4" i="3" s="1"/>
  <c r="H10" i="3"/>
  <c r="K10" i="3" s="1"/>
  <c r="M10" i="3" s="1"/>
  <c r="H18" i="3"/>
  <c r="K18" i="3" s="1"/>
  <c r="M18" i="3" s="1"/>
  <c r="H21" i="3"/>
  <c r="H11" i="3"/>
  <c r="H22" i="3"/>
  <c r="H30" i="3"/>
  <c r="H26" i="3"/>
  <c r="H12" i="3"/>
  <c r="H13" i="3"/>
  <c r="I31" i="3"/>
  <c r="I32" i="3"/>
  <c r="L32" i="3" s="1" a="1"/>
  <c r="L32" i="3" s="1"/>
  <c r="I33" i="3"/>
  <c r="L33" i="3" s="1" a="1"/>
  <c r="L33" i="3" s="1"/>
  <c r="I3" i="3"/>
  <c r="L3" i="3" s="1" a="1"/>
  <c r="L3" i="3" s="1"/>
  <c r="I27" i="3"/>
  <c r="L27" i="3" s="1" a="1"/>
  <c r="L27" i="3" s="1"/>
  <c r="I6" i="3"/>
  <c r="L6" i="3" s="1" a="1"/>
  <c r="L6" i="3" s="1"/>
  <c r="I29" i="3"/>
  <c r="L29" i="3" s="1" a="1"/>
  <c r="L29" i="3" s="1"/>
  <c r="I28" i="3"/>
  <c r="L28" i="3" s="1" a="1"/>
  <c r="L28" i="3" s="1"/>
  <c r="I7" i="3"/>
  <c r="I25" i="3"/>
  <c r="L25" i="3" s="1" a="1"/>
  <c r="L25" i="3" s="1"/>
  <c r="I23" i="3"/>
  <c r="L23" i="3" s="1" a="1"/>
  <c r="L23" i="3" s="1"/>
  <c r="I24" i="3"/>
  <c r="L24" i="3" s="1" a="1"/>
  <c r="L24" i="3" s="1"/>
  <c r="I19" i="3"/>
  <c r="L19" i="3" s="1" a="1"/>
  <c r="L19" i="3" s="1"/>
  <c r="I20" i="3"/>
  <c r="L20" i="3" s="1" a="1"/>
  <c r="L20" i="3" s="1"/>
  <c r="I15" i="3"/>
  <c r="L15" i="3" s="1" a="1"/>
  <c r="L15" i="3" s="1"/>
  <c r="I16" i="3"/>
  <c r="I17" i="3"/>
  <c r="I8" i="3"/>
  <c r="I9" i="3"/>
  <c r="I4" i="3"/>
  <c r="I10" i="3"/>
  <c r="I18" i="3"/>
  <c r="I21" i="3"/>
  <c r="I11" i="3"/>
  <c r="L11" i="3" s="1" a="1"/>
  <c r="L11" i="3" s="1"/>
  <c r="I22" i="3"/>
  <c r="L22" i="3" s="1" a="1"/>
  <c r="L22" i="3" s="1"/>
  <c r="I30" i="3"/>
  <c r="L30" i="3" s="1" a="1"/>
  <c r="L30" i="3" s="1"/>
  <c r="I26" i="3"/>
  <c r="L26" i="3" s="1" a="1"/>
  <c r="L26" i="3" s="1"/>
  <c r="I12" i="3"/>
  <c r="L12" i="3" s="1" a="1"/>
  <c r="L12" i="3" s="1"/>
  <c r="I13" i="3"/>
  <c r="L13" i="3" s="1" a="1"/>
  <c r="L13" i="3" s="1"/>
  <c r="K31" i="3"/>
  <c r="K32" i="3"/>
  <c r="M32" i="3" s="1"/>
  <c r="K33" i="3"/>
  <c r="M33" i="3" s="1"/>
  <c r="K3" i="3"/>
  <c r="M3" i="3" s="1"/>
  <c r="K27" i="3"/>
  <c r="M27" i="3" s="1"/>
  <c r="K6" i="3"/>
  <c r="M6" i="3" s="1"/>
  <c r="K29" i="3"/>
  <c r="K28" i="3"/>
  <c r="M28" i="3" s="1"/>
  <c r="K21" i="3"/>
  <c r="K11" i="3"/>
  <c r="K22" i="3"/>
  <c r="K30" i="3"/>
  <c r="K26" i="3"/>
  <c r="K12" i="3"/>
  <c r="K13" i="3"/>
  <c r="L31" i="3" a="1"/>
  <c r="L31" i="3" s="1"/>
  <c r="L7" i="3" a="1"/>
  <c r="L7" i="3" s="1"/>
  <c r="L16" i="3" a="1"/>
  <c r="L16" i="3" s="1"/>
  <c r="L17" i="3" a="1"/>
  <c r="L17" i="3" s="1"/>
  <c r="L8" i="3" a="1"/>
  <c r="L8" i="3" s="1"/>
  <c r="L9" i="3" a="1"/>
  <c r="L9" i="3" s="1"/>
  <c r="L4" i="3" a="1"/>
  <c r="L4" i="3" s="1"/>
  <c r="L10" i="3" a="1"/>
  <c r="L10" i="3" s="1"/>
  <c r="L18" i="3" a="1"/>
  <c r="L18" i="3" s="1"/>
  <c r="L21" i="3" a="1"/>
  <c r="L21" i="3" s="1"/>
  <c r="D3" i="6"/>
  <c r="E3" i="6" s="1"/>
  <c r="F3" i="6" s="1"/>
  <c r="D4" i="6"/>
  <c r="E4" i="6" s="1"/>
  <c r="F4" i="6" s="1"/>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G4" i="6"/>
  <c r="H5" i="3"/>
  <c r="K5" i="3" s="1"/>
  <c r="H14" i="3"/>
  <c r="K14" i="3" s="1"/>
  <c r="I5" i="3"/>
  <c r="L5" i="3" s="1" a="1"/>
  <c r="L5" i="3" s="1"/>
  <c r="I14" i="3"/>
  <c r="L14" i="3" s="1" a="1"/>
  <c r="L14" i="3" s="1"/>
  <c r="E3" i="2"/>
  <c r="F8" i="2" l="1"/>
  <c r="F10" i="2"/>
  <c r="F11" i="2"/>
  <c r="F12" i="2"/>
  <c r="F14" i="2"/>
  <c r="F33" i="2"/>
  <c r="F34" i="2"/>
  <c r="F55" i="2"/>
  <c r="F56" i="2"/>
  <c r="G15" i="2"/>
  <c r="G16" i="2"/>
  <c r="G37" i="2"/>
  <c r="G38" i="2"/>
  <c r="G59" i="2"/>
  <c r="G60" i="2"/>
  <c r="F65" i="2"/>
  <c r="G64" i="2"/>
  <c r="G63" i="2"/>
  <c r="F62" i="2"/>
  <c r="F61" i="2"/>
  <c r="F60" i="2"/>
  <c r="F59" i="2"/>
  <c r="G47" i="2"/>
  <c r="G46" i="2"/>
  <c r="F45" i="2"/>
  <c r="G44" i="2"/>
  <c r="G43" i="2"/>
  <c r="G42" i="2"/>
  <c r="G41" i="2"/>
  <c r="F40" i="2"/>
  <c r="F39" i="2"/>
  <c r="F38" i="2"/>
  <c r="F37" i="2"/>
  <c r="G25" i="2"/>
  <c r="G24" i="2"/>
  <c r="G23" i="2"/>
  <c r="F22" i="2"/>
  <c r="G21" i="2"/>
  <c r="G20" i="2"/>
  <c r="G19" i="2"/>
  <c r="F18" i="2"/>
  <c r="F17" i="2"/>
  <c r="F16" i="2"/>
  <c r="F15" i="2"/>
  <c r="M16" i="3"/>
  <c r="M31" i="3"/>
  <c r="M29" i="3"/>
  <c r="M24" i="3"/>
  <c r="M23" i="3"/>
  <c r="M19" i="3"/>
  <c r="M25" i="3"/>
  <c r="M15" i="3"/>
  <c r="M12" i="3"/>
  <c r="M30" i="3"/>
  <c r="M11" i="3"/>
  <c r="M20" i="3"/>
  <c r="M13" i="3"/>
  <c r="M26" i="3"/>
  <c r="M22" i="3"/>
  <c r="M21" i="3"/>
  <c r="G55" i="2"/>
  <c r="G54" i="2"/>
  <c r="F28" i="2"/>
  <c r="F27" i="2"/>
  <c r="G52" i="2"/>
  <c r="F26" i="2"/>
  <c r="G29" i="2"/>
  <c r="F25" i="2"/>
  <c r="G50" i="2"/>
  <c r="F46" i="2"/>
  <c r="F24" i="2"/>
  <c r="G49" i="2"/>
  <c r="G4" i="2"/>
  <c r="F20" i="2"/>
  <c r="G45" i="2"/>
  <c r="F19" i="2"/>
  <c r="F51" i="2"/>
  <c r="G10" i="2"/>
  <c r="G53" i="2"/>
  <c r="F48" i="2"/>
  <c r="G7" i="2"/>
  <c r="G28" i="2"/>
  <c r="F23" i="2"/>
  <c r="G48" i="2"/>
  <c r="F44" i="2"/>
  <c r="F21" i="2"/>
  <c r="F64" i="2"/>
  <c r="F41" i="2"/>
  <c r="G22" i="2"/>
  <c r="G11" i="2"/>
  <c r="F7" i="2"/>
  <c r="G32" i="2"/>
  <c r="G31" i="2"/>
  <c r="F5" i="2"/>
  <c r="F4" i="2"/>
  <c r="F47" i="2"/>
  <c r="G6" i="2"/>
  <c r="G5" i="2"/>
  <c r="G26" i="2"/>
  <c r="F43" i="2"/>
  <c r="F42" i="2"/>
  <c r="F63" i="2"/>
  <c r="G65" i="2"/>
  <c r="F50" i="2"/>
  <c r="F49" i="2"/>
  <c r="G33" i="2"/>
  <c r="F29" i="2"/>
  <c r="F6" i="2"/>
  <c r="G9" i="2"/>
  <c r="G30" i="2"/>
  <c r="G8" i="2"/>
  <c r="G51" i="2"/>
  <c r="G27" i="2"/>
  <c r="G62" i="2"/>
  <c r="G40" i="2"/>
  <c r="G18" i="2"/>
  <c r="F58" i="2"/>
  <c r="F36" i="2"/>
  <c r="G61" i="2"/>
  <c r="G39" i="2"/>
  <c r="G17" i="2"/>
  <c r="F57" i="2"/>
  <c r="F35" i="2"/>
  <c r="F13" i="2"/>
  <c r="G58" i="2"/>
  <c r="G36" i="2"/>
  <c r="G14" i="2"/>
  <c r="F54" i="2"/>
  <c r="F32" i="2"/>
  <c r="G57" i="2"/>
  <c r="G35" i="2"/>
  <c r="G13" i="2"/>
  <c r="F53" i="2"/>
  <c r="F31" i="2"/>
  <c r="F9" i="2"/>
  <c r="G56" i="2"/>
  <c r="G34" i="2"/>
  <c r="G12" i="2"/>
  <c r="F52" i="2"/>
  <c r="F30" i="2"/>
  <c r="M5" i="3"/>
  <c r="M14" i="3"/>
  <c r="N11" i="3" l="1"/>
  <c r="N9" i="3"/>
  <c r="N15" i="3"/>
  <c r="N12" i="3"/>
  <c r="N28" i="3"/>
  <c r="N4" i="3"/>
  <c r="N29" i="3"/>
  <c r="N18" i="3"/>
  <c r="N8" i="3"/>
  <c r="N26" i="3"/>
  <c r="N25" i="3"/>
  <c r="N10" i="3"/>
  <c r="N22" i="3"/>
  <c r="N13" i="3"/>
  <c r="N32" i="3"/>
  <c r="N30" i="3"/>
  <c r="N23" i="3"/>
  <c r="N27" i="3"/>
  <c r="N31" i="3"/>
  <c r="N16" i="3"/>
  <c r="N21" i="3"/>
  <c r="N24" i="3"/>
  <c r="N3" i="3"/>
  <c r="N6" i="3"/>
  <c r="N19" i="3"/>
  <c r="N7" i="3"/>
  <c r="N20" i="3"/>
  <c r="N17" i="3"/>
  <c r="F3" i="2"/>
  <c r="I43" i="2" s="1"/>
  <c r="J43" i="2" s="1"/>
  <c r="G3" i="2"/>
  <c r="I31" i="2" l="1"/>
  <c r="J31" i="2" s="1"/>
  <c r="I20" i="2"/>
  <c r="I58" i="2"/>
  <c r="J58" i="2" s="1"/>
  <c r="I53" i="2"/>
  <c r="I5" i="2"/>
  <c r="J5" i="2" s="1"/>
  <c r="I19" i="2"/>
  <c r="I6" i="2"/>
  <c r="I64" i="2"/>
  <c r="J64" i="2" s="1"/>
  <c r="I51" i="2"/>
  <c r="I42" i="2"/>
  <c r="J42" i="2" s="1"/>
  <c r="I27" i="2"/>
  <c r="J27" i="2" s="1"/>
  <c r="H41" i="2"/>
  <c r="H17" i="2"/>
  <c r="H39" i="2"/>
  <c r="H61" i="2"/>
  <c r="H18" i="2"/>
  <c r="H40" i="2"/>
  <c r="H62" i="2"/>
  <c r="H19" i="2"/>
  <c r="H63" i="2"/>
  <c r="H21" i="2"/>
  <c r="H43" i="2"/>
  <c r="H65" i="2"/>
  <c r="H22" i="2"/>
  <c r="H44" i="2"/>
  <c r="H23" i="2"/>
  <c r="H45" i="2"/>
  <c r="H8" i="2"/>
  <c r="H53" i="2"/>
  <c r="H10" i="2"/>
  <c r="H12" i="2"/>
  <c r="H35" i="2"/>
  <c r="H36" i="2"/>
  <c r="H24" i="2"/>
  <c r="H46" i="2"/>
  <c r="H49" i="2"/>
  <c r="H6" i="2"/>
  <c r="H29" i="2"/>
  <c r="H59" i="2"/>
  <c r="H20" i="2"/>
  <c r="H25" i="2"/>
  <c r="H47" i="2"/>
  <c r="H27" i="2"/>
  <c r="H28" i="2"/>
  <c r="H51" i="2"/>
  <c r="H30" i="2"/>
  <c r="H31" i="2"/>
  <c r="H32" i="2"/>
  <c r="H11" i="2"/>
  <c r="H34" i="2"/>
  <c r="H57" i="2"/>
  <c r="H58" i="2"/>
  <c r="H37" i="2"/>
  <c r="H16" i="2"/>
  <c r="H4" i="2"/>
  <c r="H26" i="2"/>
  <c r="H48" i="2"/>
  <c r="H5" i="2"/>
  <c r="H50" i="2"/>
  <c r="H7" i="2"/>
  <c r="H52" i="2"/>
  <c r="H9" i="2"/>
  <c r="H55" i="2"/>
  <c r="H56" i="2"/>
  <c r="H14" i="2"/>
  <c r="H15" i="2"/>
  <c r="H60" i="2"/>
  <c r="H42" i="2"/>
  <c r="H64" i="2"/>
  <c r="H54" i="2"/>
  <c r="H33" i="2"/>
  <c r="H13" i="2"/>
  <c r="H38" i="2"/>
  <c r="I54" i="2"/>
  <c r="J54" i="2" s="1"/>
  <c r="I44" i="2"/>
  <c r="J44" i="2" s="1"/>
  <c r="I24" i="2"/>
  <c r="I30" i="2"/>
  <c r="J30" i="2" s="1"/>
  <c r="I29" i="2"/>
  <c r="J29" i="2" s="1"/>
  <c r="I32" i="2"/>
  <c r="J32" i="2" s="1"/>
  <c r="I26" i="2"/>
  <c r="J26" i="2" s="1"/>
  <c r="I25" i="2"/>
  <c r="J25" i="2" s="1"/>
  <c r="I22" i="2"/>
  <c r="J22" i="2" s="1"/>
  <c r="I15" i="2"/>
  <c r="I61" i="2"/>
  <c r="J61" i="2" s="1"/>
  <c r="I56" i="2"/>
  <c r="J56" i="2" s="1"/>
  <c r="I18" i="2"/>
  <c r="J18" i="2" s="1"/>
  <c r="I45" i="2"/>
  <c r="J45" i="2" s="1"/>
  <c r="I34" i="2"/>
  <c r="J34" i="2" s="1"/>
  <c r="I17" i="2"/>
  <c r="I33" i="2"/>
  <c r="I38" i="2"/>
  <c r="J38" i="2" s="1"/>
  <c r="I55" i="2"/>
  <c r="J55" i="2" s="1"/>
  <c r="I39" i="2"/>
  <c r="I14" i="2"/>
  <c r="J14" i="2" s="1"/>
  <c r="I62" i="2"/>
  <c r="I37" i="2"/>
  <c r="I40" i="2"/>
  <c r="I12" i="2"/>
  <c r="J12" i="2" s="1"/>
  <c r="I60" i="2"/>
  <c r="J60" i="2" s="1"/>
  <c r="I16" i="2"/>
  <c r="J16" i="2" s="1"/>
  <c r="I11" i="2"/>
  <c r="J11" i="2" s="1"/>
  <c r="I10" i="2"/>
  <c r="J10" i="2" s="1"/>
  <c r="I65" i="2"/>
  <c r="J65" i="2" s="1"/>
  <c r="I8" i="2"/>
  <c r="J8" i="2" s="1"/>
  <c r="I59" i="2"/>
  <c r="J59" i="2" s="1"/>
  <c r="I23" i="2"/>
  <c r="J23" i="2" s="1"/>
  <c r="I41" i="2"/>
  <c r="J41" i="2" s="1"/>
  <c r="I36" i="2"/>
  <c r="J36" i="2" s="1"/>
  <c r="I63" i="2"/>
  <c r="J63" i="2" s="1"/>
  <c r="I50" i="2"/>
  <c r="J50" i="2" s="1"/>
  <c r="I9" i="2"/>
  <c r="I52" i="2"/>
  <c r="J52" i="2" s="1"/>
  <c r="I48" i="2"/>
  <c r="I7" i="2"/>
  <c r="I4" i="2"/>
  <c r="J4" i="2" s="1"/>
  <c r="I46" i="2"/>
  <c r="J46" i="2" s="1"/>
  <c r="I57" i="2"/>
  <c r="J57" i="2" s="1"/>
  <c r="I47" i="2"/>
  <c r="I49" i="2"/>
  <c r="I35" i="2"/>
  <c r="J35" i="2" s="1"/>
  <c r="I28" i="2"/>
  <c r="J28" i="2" s="1"/>
  <c r="I21" i="2"/>
  <c r="J21" i="2" s="1"/>
  <c r="I13" i="2"/>
  <c r="J13" i="2" s="1"/>
  <c r="N5" i="3"/>
  <c r="N14" i="3"/>
  <c r="J51" i="2" l="1"/>
  <c r="J15" i="2"/>
  <c r="J47" i="2"/>
  <c r="J6" i="2"/>
  <c r="J19" i="2"/>
  <c r="J62" i="2"/>
  <c r="J7" i="2"/>
  <c r="J53" i="2"/>
  <c r="J24" i="2"/>
  <c r="J49" i="2"/>
  <c r="J37" i="2"/>
  <c r="J39" i="2"/>
  <c r="J48" i="2"/>
  <c r="J40" i="2"/>
  <c r="J33" i="2"/>
  <c r="J20" i="2"/>
  <c r="J9" i="2"/>
  <c r="J17" i="2"/>
  <c r="I3" i="2" l="1"/>
  <c r="H3" i="2"/>
  <c r="J3" i="2" l="1"/>
  <c r="G3"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<sst xmlns="http://schemas.openxmlformats.org/spreadsheetml/2006/main" count="497" uniqueCount="230">
  <si>
    <t>CONNSTEP Supplier Segmentation Template - Spend</t>
  </si>
  <si>
    <t>Instructions</t>
  </si>
  <si>
    <t>1. Segmentation Process by Spend</t>
  </si>
  <si>
    <t>This segmentation will be conducted in three steps:</t>
  </si>
  <si>
    <t>2. Instructions</t>
  </si>
  <si>
    <t>1. Copy data by supplier for Spend over last 12 months and spend over last 24 months from ERP/MRP system in the format shown.</t>
  </si>
  <si>
    <t xml:space="preserve">2. Click on the SPEND RANKNG tab </t>
  </si>
  <si>
    <t>3. PASTE the Spend data starting in Cell A3.  Use command PASTE SPECIAL and select VALUES.</t>
  </si>
  <si>
    <t xml:space="preserve">    The spreadsheet will add the two spend columns together and come up with a weighted spend, with more weight on the past 12 months.</t>
  </si>
  <si>
    <t xml:space="preserve">4. Use the weighted spend column to rank the suppliers by weighted spend from highest to lowest by clicking on the Column Filter button </t>
  </si>
  <si>
    <t xml:space="preserve">    which will open a window to SORT Weighted Spend in Decending Order.</t>
  </si>
  <si>
    <t xml:space="preserve">5. The spreadsheet will automatically calculate the supplier Spending Rank and identify the supplier Segmentation </t>
  </si>
  <si>
    <t xml:space="preserve">    Type (Strategic, Important, Transactional)</t>
  </si>
  <si>
    <t xml:space="preserve">Note: In this Parato Analysis if it is found that the cummulative supplier spend is GREATER than 80% of total spend and less than 20% of the </t>
  </si>
  <si>
    <t xml:space="preserve">           total number of suppliers OR if the cummulative spend is LESS than 80% of the total spend and GREATER than 20% of the total</t>
  </si>
  <si>
    <t xml:space="preserve">          number of suppliers, the result "CLIENT CHOICE" is displayed. A decision needs to be made with the client as to whether this is </t>
  </si>
  <si>
    <t xml:space="preserve">          Strategic or Important supplier.</t>
  </si>
  <si>
    <t>Discussion</t>
  </si>
  <si>
    <t xml:space="preserve">The purpose of this spreadsheet is to determine the segmentation of suppliers for the client.  This is based on the three tier Supplier Segmentation model (Strategic, Important, Transactional) </t>
  </si>
  <si>
    <t>Given that many of the small manufacturing businesses may not have consistent suppliers from year to year based on customer preferences, I have tried to temper this by including suppliers</t>
  </si>
  <si>
    <t>over a 24 month period but gave more weight to the past year supplier.</t>
  </si>
  <si>
    <t>The spreadsheet works as follows:</t>
  </si>
  <si>
    <t xml:space="preserve">The Spend Ranking tab uses inputs of all suppliers used over the last 24 months.  However, we use both the spend over 12 months and spend over 24 months.  This way if the business has </t>
  </si>
  <si>
    <t>utilized a suppler 14 months ago and had a large spend but did not use the supplier during the past 12 months, the supplier would still be included in the analysis but with a lower weighted end value</t>
  </si>
  <si>
    <t>Once the spend data has been entered, the user will perform a sort (highest to lowest) on column D (weighted spend) and insert rank values from 1 to X in Column E.</t>
  </si>
  <si>
    <t>Next</t>
  </si>
  <si>
    <t xml:space="preserve">If Quality and Delivery are not measured by the client, we can stop here and use the spend ranking for determining the supplier categories.  The Bottom 50% of the supplier by ranking will be the </t>
  </si>
  <si>
    <t>Transactional Suppliers.  The Top 80% of Spend will be Strategic and the remaiing will be "Important"</t>
  </si>
  <si>
    <t xml:space="preserve">Since we are looking for the top 20% of the supplier spend to put in the model AND we will be utilizing Quality and Delivery measures, it is suggested that in the next step, </t>
  </si>
  <si>
    <t>the top 50% of the suppliers as ranked by spend would be copied and pasted into the Quality Delivery Ranking sheet in columns A and B.</t>
  </si>
  <si>
    <t xml:space="preserve">This is done since Quality and Delivery will each constitute 25% of the final ranking and may move a supplier deemed "Important" by spend into the </t>
  </si>
  <si>
    <t>"Strategic" category.</t>
  </si>
  <si>
    <t xml:space="preserve">Once the Quality Index and Delivery Rating have been entered,  they will be added together and divided by 2 resulting in the QUALITY/DELIVERY RATING.  The sheet will now be </t>
  </si>
  <si>
    <t>sorted by column F (highest to lowest) and the corresponding ranking identified in column "G".</t>
  </si>
  <si>
    <t>Final Ranking</t>
  </si>
  <si>
    <t xml:space="preserve">The Final Ranking will be determined by adding the Spend Ranking to the Quality/Delivery Ranking and dividing by 2.  </t>
  </si>
  <si>
    <t>Determination of Strategic Suppliers.</t>
  </si>
  <si>
    <t>To determine, use the total number of suppliers and the Final Ranking.  Calculate 20% of the total number of suppliers and copy this number of supplier from the top Final Rankings.</t>
  </si>
  <si>
    <t xml:space="preserve">The "Important" suppliers will be determined by the remainder of the suppliers in the Final Ranking </t>
  </si>
  <si>
    <t>The "Transactional" suppliers will be the ones remaining on the SPEND RANKING sheet that were not moved to the Quality Ranking Sheet.</t>
  </si>
  <si>
    <t xml:space="preserve">Designed the model this way to make is very easy for the clients.  In the typical "Rule of Thumb". 20% of the suppliers have 80% of the spend and 80% of the suppliers have 20% of the spend.  </t>
  </si>
  <si>
    <t xml:space="preserve">So by taking 50% of suppliers at the Spend Ranking, it leaves 50% remaining, these are the Transactional Suppliers.  The other 50% of the suppliers will have the Quality and Delivery dimensions </t>
  </si>
  <si>
    <t>applied to them and the top 20%(by number of total suppliers) will be deemed "Strategic" with the remaining 30% identified as "Important."</t>
  </si>
  <si>
    <t>Data</t>
  </si>
  <si>
    <t>Calculation</t>
  </si>
  <si>
    <t>Rank</t>
  </si>
  <si>
    <t>Calculations</t>
  </si>
  <si>
    <t>Result</t>
  </si>
  <si>
    <t>Supplier ID</t>
  </si>
  <si>
    <t>Supplier Name</t>
  </si>
  <si>
    <t xml:space="preserve">Spend last 12 months </t>
  </si>
  <si>
    <t>Spend Last 24 Months</t>
  </si>
  <si>
    <t>Weighted Spend</t>
  </si>
  <si>
    <t>Spend Ranking</t>
  </si>
  <si>
    <t>Percent of Spend</t>
  </si>
  <si>
    <t>Cum % of Spend</t>
  </si>
  <si>
    <t>Percent of Total Number of Suppliers</t>
  </si>
  <si>
    <t>Supplier Type</t>
  </si>
  <si>
    <t>12-123-21</t>
  </si>
  <si>
    <t>Skill Craft</t>
  </si>
  <si>
    <t>12-123-22</t>
  </si>
  <si>
    <t>Flex Works</t>
  </si>
  <si>
    <t>12-123-23</t>
  </si>
  <si>
    <t>Pro Build</t>
  </si>
  <si>
    <t>12-123-24</t>
  </si>
  <si>
    <t>Task Masters</t>
  </si>
  <si>
    <t>12-123-25</t>
  </si>
  <si>
    <t>WorkWise</t>
  </si>
  <si>
    <t>12-123-26</t>
  </si>
  <si>
    <t>Craft Pro</t>
  </si>
  <si>
    <t>12-123-27</t>
  </si>
  <si>
    <t>Job Forge</t>
  </si>
  <si>
    <t>12-123-28</t>
  </si>
  <si>
    <t>Trade Works</t>
  </si>
  <si>
    <t>12-123-29</t>
  </si>
  <si>
    <t>Virtrox</t>
  </si>
  <si>
    <t>12-123-30</t>
  </si>
  <si>
    <t>Vendorsia</t>
  </si>
  <si>
    <t>12-123-31</t>
  </si>
  <si>
    <t>Prosector</t>
  </si>
  <si>
    <t>12-123-32</t>
  </si>
  <si>
    <t>OKE Processing</t>
  </si>
  <si>
    <t>12-123-33</t>
  </si>
  <si>
    <t>Factoriesly</t>
  </si>
  <si>
    <t>12-123-34</t>
  </si>
  <si>
    <t>E&amp;D Sellers</t>
  </si>
  <si>
    <t>12-123-35</t>
  </si>
  <si>
    <t>Providerero</t>
  </si>
  <si>
    <t>12-123-36</t>
  </si>
  <si>
    <t>Ai Provider</t>
  </si>
  <si>
    <t>12-123-37</t>
  </si>
  <si>
    <t>Air Industry</t>
  </si>
  <si>
    <t>12-123-38</t>
  </si>
  <si>
    <t>Jobs INC</t>
  </si>
  <si>
    <t>12-123-39</t>
  </si>
  <si>
    <t>Approvendors</t>
  </si>
  <si>
    <t>12-123-40</t>
  </si>
  <si>
    <t>CT Maker</t>
  </si>
  <si>
    <t>12-123-41</t>
  </si>
  <si>
    <t>Outputable</t>
  </si>
  <si>
    <t>12-123-42</t>
  </si>
  <si>
    <t>Infirms</t>
  </si>
  <si>
    <t>12-123-43</t>
  </si>
  <si>
    <t>Art Sellers</t>
  </si>
  <si>
    <t>12-123-44</t>
  </si>
  <si>
    <t>Law Firm</t>
  </si>
  <si>
    <t>12-123-45</t>
  </si>
  <si>
    <t>BY Exporters</t>
  </si>
  <si>
    <t>12-123-46</t>
  </si>
  <si>
    <t>Cash lenders</t>
  </si>
  <si>
    <t>12-123-47</t>
  </si>
  <si>
    <t>Co-Op jobs</t>
  </si>
  <si>
    <t>12-123-48</t>
  </si>
  <si>
    <t>Reprocessing</t>
  </si>
  <si>
    <t>12-123-49</t>
  </si>
  <si>
    <t>Coffee Business</t>
  </si>
  <si>
    <t>12-123-50</t>
  </si>
  <si>
    <t>Go Shop Jobs</t>
  </si>
  <si>
    <t>12-123-51</t>
  </si>
  <si>
    <t>Ed Mo Factories</t>
  </si>
  <si>
    <t>12-123-52</t>
  </si>
  <si>
    <t>Inplant Co.</t>
  </si>
  <si>
    <t>12-123-53</t>
  </si>
  <si>
    <t>Industryline</t>
  </si>
  <si>
    <t>12-123-54</t>
  </si>
  <si>
    <t>Mills Way</t>
  </si>
  <si>
    <t>12-123-55</t>
  </si>
  <si>
    <t>Processing It</t>
  </si>
  <si>
    <t>12-123-56</t>
  </si>
  <si>
    <t>Money lenders</t>
  </si>
  <si>
    <t>12-123-57</t>
  </si>
  <si>
    <t>Producers Max</t>
  </si>
  <si>
    <t>12-123-58</t>
  </si>
  <si>
    <t>Exportersia</t>
  </si>
  <si>
    <t>12-123-59</t>
  </si>
  <si>
    <t>Nuproducers</t>
  </si>
  <si>
    <t>12-123-60</t>
  </si>
  <si>
    <t>Nusellers</t>
  </si>
  <si>
    <t>12-123-61</t>
  </si>
  <si>
    <t>One Operators</t>
  </si>
  <si>
    <t>12-123-62</t>
  </si>
  <si>
    <t>Plantist</t>
  </si>
  <si>
    <t>12-123-63</t>
  </si>
  <si>
    <t>Engineering Firm</t>
  </si>
  <si>
    <t>Plantline</t>
  </si>
  <si>
    <t>12-123-64</t>
  </si>
  <si>
    <t>Ed Maker</t>
  </si>
  <si>
    <t>12-123-65</t>
  </si>
  <si>
    <t>LA Factories</t>
  </si>
  <si>
    <t>12-123-66</t>
  </si>
  <si>
    <t>Plantora</t>
  </si>
  <si>
    <t>12-123-67</t>
  </si>
  <si>
    <t>Company Mills</t>
  </si>
  <si>
    <t>12-123-68</t>
  </si>
  <si>
    <t>E&amp;D suppliers</t>
  </si>
  <si>
    <t>12-123-69</t>
  </si>
  <si>
    <t>Inventadors</t>
  </si>
  <si>
    <t>12-123-70</t>
  </si>
  <si>
    <t>POR Factories</t>
  </si>
  <si>
    <t>12-123-71</t>
  </si>
  <si>
    <t>Prosourcing</t>
  </si>
  <si>
    <t>12-123-72</t>
  </si>
  <si>
    <t>Provideria</t>
  </si>
  <si>
    <t>12-123-73</t>
  </si>
  <si>
    <t>Reliable Painters</t>
  </si>
  <si>
    <t>12-123-74</t>
  </si>
  <si>
    <t>Reproducers</t>
  </si>
  <si>
    <t>12-123-75</t>
  </si>
  <si>
    <t>SA Jobs</t>
  </si>
  <si>
    <t>12-123-76</t>
  </si>
  <si>
    <t>Output Pro</t>
  </si>
  <si>
    <t>12-123-77</t>
  </si>
  <si>
    <t>LA Jobs</t>
  </si>
  <si>
    <t>12-123-78</t>
  </si>
  <si>
    <t>Suppliers Bar Stock</t>
  </si>
  <si>
    <t>12-123-79</t>
  </si>
  <si>
    <t>Ai Factories</t>
  </si>
  <si>
    <t>12-123-80</t>
  </si>
  <si>
    <t>Production by Design</t>
  </si>
  <si>
    <t>12-123-81</t>
  </si>
  <si>
    <t>Unilenders</t>
  </si>
  <si>
    <t>12-123-82</t>
  </si>
  <si>
    <t>Uniprovider</t>
  </si>
  <si>
    <t>Spend Last 12 Months</t>
  </si>
  <si>
    <t xml:space="preserve">Spend last 24 months </t>
  </si>
  <si>
    <t>CONNSTEP Supplier Segmentation Template - Quality and Delivery</t>
  </si>
  <si>
    <t>1. Segmentation Process by Quality and Delivery Metrics</t>
  </si>
  <si>
    <t xml:space="preserve">1. Copy Quality and Delivery data for Strategic, Important  and Client Choice suppliers (as defined in the SPEND RANKING Tab) </t>
  </si>
  <si>
    <t xml:space="preserve">    over last 12 months from ERP/MRP system in the format shown.</t>
  </si>
  <si>
    <t xml:space="preserve">2. Click on the QUALITY AND DELIVERY RANKNG tab </t>
  </si>
  <si>
    <t>3. PASTE the Qaulity and Delivery data starting in Cell A3.  Use command PASTE SPECIAL and select VALUES.</t>
  </si>
  <si>
    <t xml:space="preserve">    The spreadsheet will automatically calculatate the Acceptance %, Delivery% and assign Quality and Delivery Points</t>
  </si>
  <si>
    <t xml:space="preserve">4. Using the Total Points to Rank the Suppliers by clicking on the Total Points Rank Column Filter button </t>
  </si>
  <si>
    <t xml:space="preserve">    which will open a window to SORT Total Points Rank in Acending  Order.</t>
  </si>
  <si>
    <t>5. The spreadsheet will Rank the Total Point Score in Ascending order.</t>
  </si>
  <si>
    <t xml:space="preserve">Note: If the system encounters duplicate scores of the same value, they are given the same rank but the rank of the scores following </t>
  </si>
  <si>
    <t xml:space="preserve">           will be adjusted to account for the duplicates.</t>
  </si>
  <si>
    <t>DATA</t>
  </si>
  <si>
    <t>CALCULATION</t>
  </si>
  <si>
    <t>SCORE</t>
  </si>
  <si>
    <t>RANK</t>
  </si>
  <si>
    <t>Pieces Ordered</t>
  </si>
  <si>
    <t xml:space="preserve">Pieces Received </t>
  </si>
  <si>
    <t>Pieces Accepted</t>
  </si>
  <si>
    <t>Pieces Receive ON TIME</t>
  </si>
  <si>
    <t xml:space="preserve"> </t>
  </si>
  <si>
    <t>ACCEPTANCE %</t>
  </si>
  <si>
    <t>DELIVERY %</t>
  </si>
  <si>
    <t xml:space="preserve">  </t>
  </si>
  <si>
    <t>QUALITY PTS</t>
  </si>
  <si>
    <t>DELIVERY PTS</t>
  </si>
  <si>
    <t>Total Point Score</t>
  </si>
  <si>
    <t>TOTAL POINTS RANK</t>
  </si>
  <si>
    <t>CONNSTEP Supplier Segmentation Template</t>
  </si>
  <si>
    <t xml:space="preserve">1. Segmentation Process by Spend and Quality and Delivery </t>
  </si>
  <si>
    <t>1. In the SPEND RANKING tab, Highlight Data from Supplier ID,Supplier Name and Supplier Rank FOR Strategic, Client Choice and Important Suppliers</t>
  </si>
  <si>
    <t>2. Copy the Highlighted Data.</t>
  </si>
  <si>
    <t>3. PASTE the values of the copied data starting in Cell A3.  Use command PASTE SPECIAL and select VALUES.</t>
  </si>
  <si>
    <t xml:space="preserve">    The spreadsheet will autopopulate with the data from the Quality and Delivery Ranking and Calculate a Weighted Value and Final Rank</t>
  </si>
  <si>
    <t>4. Sort the Final Rank in Ascending order by clicking on the Final Rank Filter Button</t>
  </si>
  <si>
    <t xml:space="preserve">    which will open a window to SORT the Final Rank in Ascending  Order.</t>
  </si>
  <si>
    <t>5. Based on New Consolidated Ranking Review Initial Supplier Types for any changes to segmentation</t>
  </si>
  <si>
    <t>CALCULATIONS</t>
  </si>
  <si>
    <t>SUPPLIER ID</t>
  </si>
  <si>
    <t>SUPPLIER NAME</t>
  </si>
  <si>
    <t>SPEND RANK</t>
  </si>
  <si>
    <t>QUALITY/DELIVERY RANK</t>
  </si>
  <si>
    <t>WEIGHTED Value</t>
  </si>
  <si>
    <t>FINAL RANK</t>
  </si>
  <si>
    <t>INITIAL SUPPLIER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</si>
</sst>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1">
    <font>
      <sz val="12"/>
      <color theme="1"/>
      <name val="Calibri"/>
      <family val="2"/>
      <scheme val="minor"/>
    </font>
    <font>
      <b/>
      <sz val="12"/>
      <color theme="1"/>
      <name val="Calibri"/>
      <family val="2"/>
      <scheme val="minor"/>
    </font>
    <font>
      <sz val="10"/>
      <color theme="2" tint="-0.89999084444715716"/>
      <name val="Arial"/>
      <family val="2"/>
    </font>
    <font>
      <b/>
      <sz val="18"/>
      <color theme="2" tint="-0.89999084444715716"/>
      <name val="Arial"/>
      <family val="2"/>
    </font>
    <font>
      <b/>
      <sz val="10"/>
      <color theme="2" tint="-0.89999084444715716"/>
      <name val="Arial"/>
      <family val="2"/>
    </font>
    <font>
      <b/>
      <u/>
      <sz val="10"/>
      <color theme="2" tint="-0.89999084444715716"/>
      <name val="Arial"/>
      <family val="2"/>
    </font>
    <font>
      <sz val="12"/>
      <color theme="1"/>
      <name val="Calibri"/>
      <family val="2"/>
      <scheme val="minor"/>
    </font>
    <font>
      <sz val="8"/>
      <name val="Calibri"/>
      <family val="2"/>
      <scheme val="minor"/>
    </font>
    <font>
      <b/>
      <sz val="12"/>
      <color theme="0"/>
      <name val="Calibri"/>
      <family val="2"/>
      <scheme val="minor"/>
    </font>
    <font>
      <b/>
      <sz val="12"/>
      <color rgb="FFFFFFFF"/>
      <name val="Calibri"/>
      <family val="2"/>
      <scheme val="minor"/>
    </font>
    <font>
      <sz val="12"/>
      <color rgb="FF000000"/>
      <name val="Calibri"/>
      <family val="2"/>
      <scheme val="minor"/>
    </font>
  </fonts>
  <fills count="12">
    <fill>
      <patternFill patternType="none"/>
    </fill>
    <fill>
      <patternFill patternType="gray125"/>
    </fill>
    <fill>
      <patternFill patternType="solid">
        <fgColor theme="4" tint="0.59999389629810485"/>
        <bgColor indexed="64"/>
      </patternFill>
    </fill>
    <fill>
      <patternFill patternType="solid">
        <fgColor theme="4" tint="0.59996337778862885"/>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D9E1F2"/>
        <bgColor rgb="FFD9E1F2"/>
      </patternFill>
    </fill>
    <fill>
      <patternFill patternType="solid">
        <fgColor theme="4"/>
        <bgColor theme="4"/>
      </patternFill>
    </fill>
    <fill>
      <patternFill patternType="solid">
        <fgColor rgb="FF4472C4"/>
        <bgColor rgb="FF4472C4"/>
      </patternFill>
    </fill>
  </fills>
  <borders count="8">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bottom/>
      <diagonal/>
    </border>
  </borders>
  <cellStyleXfs count="3">
    <xf numFmtId="0" fontId="0" fillId="0" borderId="0"/>
    <xf numFmtId="9" fontId="6" fillId="0" borderId="0" applyFont="0" applyFill="0" applyBorder="0" applyAlignment="0" applyProtection="0"/>
    <xf numFmtId="44" fontId="6" fillId="0" borderId="0" applyFont="0" applyFill="0" applyBorder="0" applyAlignment="0" applyProtection="0"/>
  </cellStyleXfs>
  <cellXfs count="54">
    <xf numFmtId="0" fontId="0" fillId="0" borderId="0" xfId="0"/>
    <xf numFmtId="0" fontId="1" fillId="0" borderId="0" xfId="0" applyFont="1"/>
    <xf numFmtId="0" fontId="2" fillId="2" borderId="0" xfId="0" applyFont="1" applyFill="1"/>
    <xf numFmtId="0" fontId="3" fillId="2" borderId="0" xfId="0" applyFont="1" applyFill="1"/>
    <xf numFmtId="0" fontId="4" fillId="2" borderId="0" xfId="0" applyFont="1" applyFill="1"/>
    <xf numFmtId="0" fontId="2" fillId="2" borderId="1" xfId="0" applyFont="1" applyFill="1" applyBorder="1"/>
    <xf numFmtId="0" fontId="5" fillId="2" borderId="0" xfId="0" applyFont="1" applyFill="1"/>
    <xf numFmtId="0" fontId="2" fillId="2" borderId="0" xfId="0" applyFont="1" applyFill="1" applyAlignment="1">
      <alignment vertical="top"/>
    </xf>
    <xf numFmtId="0" fontId="2" fillId="2" borderId="0" xfId="0" applyFont="1" applyFill="1" applyAlignment="1">
      <alignment vertical="center"/>
    </xf>
    <xf numFmtId="0" fontId="2" fillId="2" borderId="0" xfId="0" applyFont="1" applyFill="1" applyAlignment="1">
      <alignment horizontal="left" vertical="center" wrapText="1"/>
    </xf>
    <xf numFmtId="0" fontId="2" fillId="2" borderId="0" xfId="0" applyFont="1" applyFill="1" applyAlignment="1">
      <alignment horizontal="left" wrapText="1"/>
    </xf>
    <xf numFmtId="0" fontId="0" fillId="3" borderId="0" xfId="0" applyFill="1" applyAlignment="1">
      <alignment horizontal="left"/>
    </xf>
    <xf numFmtId="0" fontId="0" fillId="0" borderId="0" xfId="0" applyAlignment="1" applyProtection="1">
      <alignment horizontal="left"/>
      <protection locked="0"/>
    </xf>
    <xf numFmtId="2" fontId="0" fillId="0" borderId="0" xfId="2" applyNumberFormat="1" applyFont="1" applyProtection="1">
      <protection locked="0"/>
    </xf>
    <xf numFmtId="2" fontId="6" fillId="0" borderId="0" xfId="2" applyNumberFormat="1" applyFont="1" applyProtection="1">
      <protection locked="0"/>
    </xf>
    <xf numFmtId="0" fontId="1" fillId="0" borderId="0" xfId="0" applyFont="1" applyAlignment="1" applyProtection="1">
      <alignment horizontal="left"/>
      <protection locked="0"/>
    </xf>
    <xf numFmtId="2" fontId="1" fillId="0" borderId="0" xfId="0" applyNumberFormat="1" applyFont="1" applyProtection="1">
      <protection locked="0"/>
    </xf>
    <xf numFmtId="0" fontId="1" fillId="0" borderId="0" xfId="0" applyFont="1" applyProtection="1">
      <protection locked="0"/>
    </xf>
    <xf numFmtId="0" fontId="1" fillId="0" borderId="0" xfId="0" applyFont="1" applyAlignment="1" applyProtection="1">
      <alignment horizontal="center"/>
      <protection locked="0"/>
    </xf>
    <xf numFmtId="9" fontId="1"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protection locked="0"/>
    </xf>
    <xf numFmtId="0" fontId="0" fillId="0" borderId="0" xfId="0" applyProtection="1">
      <protection locked="0"/>
    </xf>
    <xf numFmtId="0" fontId="0" fillId="0" borderId="0" xfId="0" applyAlignment="1" applyProtection="1">
      <alignment horizontal="center"/>
      <protection locked="0"/>
    </xf>
    <xf numFmtId="9" fontId="0" fillId="0" borderId="0" xfId="1" applyFont="1" applyAlignment="1" applyProtection="1">
      <alignment horizontal="center" vertical="center"/>
      <protection locked="0"/>
    </xf>
    <xf numFmtId="9" fontId="0" fillId="0" borderId="0" xfId="1" applyFont="1" applyAlignment="1" applyProtection="1">
      <alignment horizontal="center"/>
      <protection locked="0"/>
    </xf>
    <xf numFmtId="1" fontId="0" fillId="0" borderId="0" xfId="0" applyNumberFormat="1"/>
    <xf numFmtId="0" fontId="0" fillId="4" borderId="0" xfId="0" applyFill="1" applyAlignment="1">
      <alignment horizontal="center"/>
    </xf>
    <xf numFmtId="0" fontId="0" fillId="7" borderId="0" xfId="0" applyFill="1" applyAlignment="1" applyProtection="1">
      <alignment horizontal="center"/>
      <protection locked="0"/>
    </xf>
    <xf numFmtId="9" fontId="0" fillId="8" borderId="0" xfId="1" applyFont="1" applyFill="1" applyAlignment="1" applyProtection="1">
      <alignment horizontal="center" vertical="center"/>
      <protection locked="0"/>
    </xf>
    <xf numFmtId="0" fontId="0" fillId="8" borderId="0" xfId="0" applyFill="1" applyAlignment="1" applyProtection="1">
      <alignment horizontal="center"/>
      <protection locked="0"/>
    </xf>
    <xf numFmtId="0" fontId="0" fillId="0" borderId="0" xfId="0" applyAlignment="1">
      <alignment horizontal="center"/>
    </xf>
    <xf numFmtId="0" fontId="0" fillId="0" borderId="2" xfId="0" applyBorder="1"/>
    <xf numFmtId="0" fontId="0" fillId="0" borderId="0" xfId="1" applyNumberFormat="1" applyFont="1" applyAlignment="1" applyProtection="1">
      <alignment horizontal="center"/>
      <protection hidden="1"/>
    </xf>
    <xf numFmtId="0" fontId="1" fillId="0" borderId="0" xfId="0" applyFont="1" applyAlignment="1" applyProtection="1">
      <alignment horizontal="center"/>
      <protection hidden="1"/>
    </xf>
    <xf numFmtId="0" fontId="9" fillId="11" borderId="3" xfId="0" applyFont="1" applyFill="1" applyBorder="1" applyAlignment="1" applyProtection="1">
      <alignment horizontal="left"/>
      <protection locked="0"/>
    </xf>
    <xf numFmtId="2" fontId="9" fillId="11" borderId="4" xfId="0" applyNumberFormat="1" applyFont="1" applyFill="1" applyBorder="1" applyProtection="1">
      <protection locked="0"/>
    </xf>
    <xf numFmtId="2" fontId="10" fillId="9" borderId="2" xfId="0" applyNumberFormat="1" applyFont="1" applyFill="1" applyBorder="1" applyProtection="1">
      <protection locked="0"/>
    </xf>
    <xf numFmtId="9" fontId="0" fillId="0" borderId="0" xfId="1" applyFont="1" applyAlignment="1" applyProtection="1">
      <alignment horizontal="center" vertical="center"/>
      <protection hidden="1"/>
    </xf>
    <xf numFmtId="9" fontId="0" fillId="0" borderId="0" xfId="1" applyFont="1" applyAlignment="1" applyProtection="1">
      <alignment horizontal="center"/>
      <protection hidden="1"/>
    </xf>
    <xf numFmtId="0" fontId="0" fillId="0" borderId="0" xfId="0" applyProtection="1">
      <protection hidden="1"/>
    </xf>
    <xf numFmtId="3" fontId="0" fillId="0" borderId="0" xfId="0" applyNumberFormat="1" applyAlignment="1" applyProtection="1">
      <alignment horizontal="center"/>
      <protection hidden="1"/>
    </xf>
    <xf numFmtId="2" fontId="10" fillId="0" borderId="2" xfId="0" applyNumberFormat="1" applyFont="1" applyBorder="1"/>
    <xf numFmtId="0" fontId="10" fillId="0" borderId="2" xfId="0" applyFont="1" applyBorder="1" applyAlignment="1">
      <alignment horizontal="left"/>
    </xf>
    <xf numFmtId="0" fontId="8" fillId="10" borderId="5" xfId="0" applyFont="1" applyFill="1" applyBorder="1"/>
    <xf numFmtId="0" fontId="8" fillId="10" borderId="6" xfId="0" applyFont="1" applyFill="1" applyBorder="1"/>
    <xf numFmtId="2" fontId="10" fillId="0" borderId="2" xfId="0" applyNumberFormat="1" applyFont="1" applyBorder="1" applyProtection="1">
      <protection locked="0"/>
    </xf>
    <xf numFmtId="0" fontId="10" fillId="0" borderId="2" xfId="0" applyFont="1" applyBorder="1" applyAlignment="1" applyProtection="1">
      <alignment horizontal="left"/>
      <protection locked="0"/>
    </xf>
    <xf numFmtId="3" fontId="0" fillId="0" borderId="7" xfId="0" applyNumberFormat="1" applyBorder="1" applyAlignment="1" applyProtection="1">
      <alignment horizontal="center"/>
      <protection hidden="1"/>
    </xf>
    <xf numFmtId="0" fontId="0" fillId="3" borderId="0" xfId="0" applyFill="1" applyAlignment="1">
      <alignment horizontal="left"/>
    </xf>
    <xf numFmtId="0" fontId="0" fillId="6" borderId="0" xfId="0" applyFill="1" applyAlignment="1" applyProtection="1">
      <alignment horizontal="center"/>
      <protection locked="0"/>
    </xf>
    <xf numFmtId="0" fontId="0" fillId="7" borderId="0" xfId="0" applyFill="1" applyAlignment="1" applyProtection="1">
      <alignment horizontal="center"/>
      <protection locked="0"/>
    </xf>
    <xf numFmtId="0" fontId="0" fillId="5" borderId="0" xfId="0" applyFill="1" applyAlignment="1">
      <alignment horizontal="center"/>
    </xf>
    <xf numFmtId="0" fontId="0" fillId="4" borderId="0" xfId="0" applyFill="1" applyAlignment="1">
      <alignment horizontal="center"/>
    </xf>
    <xf numFmtId="0" fontId="0" fillId="7" borderId="0" xfId="0" applyFill="1" applyAlignment="1">
      <alignment horizontal="center"/>
    </xf>
  </cellXfs>
  <cellStyles count="3">
    <cellStyle name="Currency" xfId="2" builtinId="4"/>
    <cellStyle name="Normal" xfId="0" builtinId="0"/>
    <cellStyle name="Percent" xfId="1" builtinId="5"/>
  </cellStyles>
  <dxfs count="29">
    <dxf>
      <numFmt numFmtId="0" formatCode="General"/>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1" hidden="1"/>
    </dxf>
    <dxf>
      <numFmt numFmtId="0" formatCode="General"/>
    </dxf>
    <dxf>
      <numFmt numFmtId="0" formatCode="General"/>
    </dxf>
    <dxf>
      <numFmt numFmtId="0" formatCode="General"/>
    </dxf>
    <dxf>
      <numFmt numFmtId="0" formatCode="General"/>
    </dxf>
    <dxf>
      <numFmt numFmtId="1" formatCode="0"/>
    </dxf>
    <dxf>
      <numFmt numFmtId="1" formatCode="0"/>
    </dxf>
    <dxf>
      <numFmt numFmtId="1" formatCode="0"/>
      <border diagonalUp="0" diagonalDown="0">
        <left style="thin">
          <color indexed="64"/>
        </left>
        <right style="thin">
          <color indexed="64"/>
        </right>
        <top style="thin">
          <color indexed="64"/>
        </top>
        <bottom style="thin">
          <color indexed="64"/>
        </bottom>
        <vertical/>
        <horizontal/>
      </border>
    </dxf>
    <dxf>
      <numFmt numFmtId="1" formatCode="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color rgb="FF000000"/>
      </font>
      <numFmt numFmtId="2" formatCode="0.00"/>
      <border diagonalUp="0" diagonalDown="0">
        <left style="thin">
          <color indexed="64"/>
        </left>
        <right style="thin">
          <color indexed="64"/>
        </right>
        <top style="thin">
          <color indexed="64"/>
        </top>
        <bottom style="thin">
          <color indexed="64"/>
        </bottom>
        <vertical/>
        <horizontal/>
      </border>
    </dxf>
    <dxf>
      <font>
        <color rgb="FF000000"/>
      </font>
      <numFmt numFmtId="2" formatCode="0.00"/>
      <border diagonalUp="0" diagonalDown="0">
        <left style="thin">
          <color indexed="64"/>
        </left>
        <right style="thin">
          <color indexed="64"/>
        </right>
        <top style="thin">
          <color indexed="64"/>
        </top>
        <bottom style="thin">
          <color indexed="64"/>
        </bottom>
        <vertical/>
        <horizontal/>
      </border>
    </dxf>
    <dxf>
      <numFmt numFmtId="0" formatCode="General"/>
      <protection locked="1" hidden="1"/>
    </dxf>
    <dxf>
      <numFmt numFmtId="13" formatCode="0%"/>
      <alignment horizontal="center" vertical="bottom" textRotation="0" wrapText="0" indent="0" justifyLastLine="0" shrinkToFit="0" readingOrder="0"/>
      <protection locked="1" hidden="1"/>
    </dxf>
    <dxf>
      <numFmt numFmtId="13" formatCode="0%"/>
      <alignment horizontal="center" vertical="bottom" textRotation="0" wrapText="0" indent="0" justifyLastLine="0" shrinkToFit="0" readingOrder="0"/>
      <protection locked="1" hidden="1"/>
    </dxf>
    <dxf>
      <font>
        <b val="0"/>
        <i val="0"/>
        <strike val="0"/>
        <condense val="0"/>
        <extend val="0"/>
        <outline val="0"/>
        <shadow val="0"/>
        <u val="none"/>
        <vertAlign val="baseline"/>
        <sz val="12"/>
        <color theme="1"/>
        <name val="Calibri"/>
        <family val="2"/>
        <scheme val="minor"/>
      </font>
      <numFmt numFmtId="13" formatCode="0%"/>
      <alignment horizontal="center" vertical="center" textRotation="0" wrapText="0" indent="0" justifyLastLine="0" shrinkToFit="0" readingOrder="0"/>
      <protection locked="1" hidden="1"/>
    </dxf>
    <dxf>
      <numFmt numFmtId="0" formatCode="General"/>
      <alignment horizontal="center" vertical="bottom" textRotation="0" wrapText="0" indent="0" justifyLastLine="0" shrinkToFit="0" readingOrder="0"/>
      <protection locked="1" hidden="1"/>
    </dxf>
    <dxf>
      <numFmt numFmtId="3" formatCode="#,##0"/>
      <alignment horizontal="center" vertical="bottom" textRotation="0" wrapText="0" indent="0" justifyLastLine="0" shrinkToFit="0" readingOrder="0"/>
      <border>
        <left style="thin">
          <color indexed="64"/>
        </left>
      </border>
      <protection locked="1" hidden="1"/>
    </dxf>
    <dxf>
      <font>
        <strike val="0"/>
        <outline val="0"/>
        <shadow val="0"/>
        <u val="none"/>
        <vertAlign val="baseline"/>
        <sz val="12"/>
        <color rgb="FF000000"/>
        <name val="Calibri"/>
        <family val="2"/>
        <scheme val="none"/>
      </font>
      <numFmt numFmtId="2" formatCode="0.00"/>
      <fill>
        <patternFill patternType="solid">
          <fgColor rgb="FFB4C6E7"/>
          <bgColor rgb="FFB4C6E7"/>
        </patternFill>
      </fill>
      <border diagonalUp="0" diagonalDown="0">
        <left style="thin">
          <color indexed="64"/>
        </left>
        <right style="thin">
          <color indexed="64"/>
        </right>
        <top style="thin">
          <color indexed="64"/>
        </top>
        <bottom style="thin">
          <color indexed="64"/>
        </bottom>
        <vertical/>
        <horizontal/>
      </border>
      <protection locked="0" hidden="0"/>
    </dxf>
    <dxf>
      <font>
        <color rgb="FF000000"/>
      </font>
      <numFmt numFmtId="2" formatCode="0.00"/>
      <fill>
        <patternFill patternType="solid">
          <fgColor rgb="FFB4C6E7"/>
          <bgColor rgb="FFB4C6E7"/>
        </patternFill>
      </fill>
      <border diagonalUp="0" diagonalDown="0">
        <left style="thin">
          <color indexed="64"/>
        </left>
        <right style="thin">
          <color indexed="64"/>
        </right>
        <top style="thin">
          <color indexed="64"/>
        </top>
        <bottom style="thin">
          <color indexed="64"/>
        </bottom>
        <vertical/>
        <horizontal/>
      </border>
      <protection locked="0" hidden="0"/>
    </dxf>
    <dxf>
      <font>
        <color rgb="FF000000"/>
      </font>
      <numFmt numFmtId="2" formatCode="0.00"/>
      <fill>
        <patternFill patternType="solid">
          <fgColor rgb="FFB4C6E7"/>
          <bgColor rgb="FFB4C6E7"/>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color rgb="FF000000"/>
      </font>
      <numFmt numFmtId="2" formatCode="0.00"/>
      <fill>
        <patternFill patternType="solid">
          <fgColor rgb="FFB4C6E7"/>
          <bgColor rgb="FFB4C6E7"/>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protection locked="0" hidden="0"/>
    </dxf>
    <dxf>
      <font>
        <b/>
        <i val="0"/>
        <strike val="0"/>
        <condense val="0"/>
        <extend val="0"/>
        <outline val="0"/>
        <shadow val="0"/>
        <u val="none"/>
        <vertAlign val="baseline"/>
        <sz val="12"/>
        <color theme="1"/>
        <name val="Calibri"/>
        <family val="2"/>
        <scheme val="minor"/>
      </font>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2</xdr:col>
      <xdr:colOff>28574</xdr:colOff>
      <xdr:row>6</xdr:row>
      <xdr:rowOff>169862</xdr:rowOff>
    </xdr:from>
    <xdr:to>
      <xdr:col>3</xdr:col>
      <xdr:colOff>130174</xdr:colOff>
      <xdr:row>10</xdr:row>
      <xdr:rowOff>152400</xdr:rowOff>
    </xdr:to>
    <xdr:sp macro="" textlink="">
      <xdr:nvSpPr>
        <xdr:cNvPr id="6" name="Pentagon 1">
          <a:extLst>
            <a:ext uri="{FF2B5EF4-FFF2-40B4-BE49-F238E27FC236}">
              <a16:creationId xmlns:a16="http://schemas.microsoft.com/office/drawing/2014/main" id="{0BCE80F9-602B-6343-8447-EC2B2262CA7E}"/>
            </a:ext>
          </a:extLst>
        </xdr:cNvPr>
        <xdr:cNvSpPr/>
      </xdr:nvSpPr>
      <xdr:spPr>
        <a:xfrm>
          <a:off x="1057274" y="1897062"/>
          <a:ext cx="2743200" cy="795338"/>
        </a:xfrm>
        <a:prstGeom prst="homePlate">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ysClr val="windowText" lastClr="000000"/>
              </a:solidFill>
            </a:rPr>
            <a:t>Step 1  </a:t>
          </a:r>
        </a:p>
        <a:p>
          <a:pPr algn="ctr"/>
          <a:r>
            <a:rPr lang="en-GB" sz="1200">
              <a:solidFill>
                <a:sysClr val="windowText" lastClr="000000"/>
              </a:solidFill>
            </a:rPr>
            <a:t>Collect</a:t>
          </a:r>
          <a:r>
            <a:rPr lang="en-GB" sz="1200" baseline="0">
              <a:solidFill>
                <a:sysClr val="windowText" lastClr="000000"/>
              </a:solidFill>
            </a:rPr>
            <a:t> Data and Enter Into Spreadsheet</a:t>
          </a:r>
          <a:endParaRPr lang="en-GB" sz="1200">
            <a:solidFill>
              <a:sysClr val="windowText" lastClr="000000"/>
            </a:solidFill>
          </a:endParaRPr>
        </a:p>
      </xdr:txBody>
    </xdr:sp>
    <xdr:clientData/>
  </xdr:twoCellAnchor>
  <xdr:twoCellAnchor>
    <xdr:from>
      <xdr:col>3</xdr:col>
      <xdr:colOff>0</xdr:colOff>
      <xdr:row>6</xdr:row>
      <xdr:rowOff>195262</xdr:rowOff>
    </xdr:from>
    <xdr:to>
      <xdr:col>3</xdr:col>
      <xdr:colOff>2549525</xdr:colOff>
      <xdr:row>10</xdr:row>
      <xdr:rowOff>165100</xdr:rowOff>
    </xdr:to>
    <xdr:sp macro="" textlink="">
      <xdr:nvSpPr>
        <xdr:cNvPr id="7" name="Chevron 2">
          <a:extLst>
            <a:ext uri="{FF2B5EF4-FFF2-40B4-BE49-F238E27FC236}">
              <a16:creationId xmlns:a16="http://schemas.microsoft.com/office/drawing/2014/main" id="{419E75E4-E0A5-D24B-967E-FE57CB01455C}"/>
            </a:ext>
          </a:extLst>
        </xdr:cNvPr>
        <xdr:cNvSpPr/>
      </xdr:nvSpPr>
      <xdr:spPr>
        <a:xfrm>
          <a:off x="3670300" y="1922462"/>
          <a:ext cx="2549525" cy="7826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2</a:t>
          </a:r>
        </a:p>
        <a:p>
          <a:pPr algn="ctr"/>
          <a:r>
            <a:rPr lang="en-GB" sz="1200">
              <a:solidFill>
                <a:schemeClr val="tx1"/>
              </a:solidFill>
            </a:rPr>
            <a:t>Sort Data</a:t>
          </a:r>
          <a:r>
            <a:rPr lang="en-GB" sz="1200" baseline="0">
              <a:solidFill>
                <a:schemeClr val="tx1"/>
              </a:solidFill>
            </a:rPr>
            <a:t> by Spend</a:t>
          </a:r>
          <a:endParaRPr lang="en-GB" sz="1200">
            <a:solidFill>
              <a:schemeClr val="tx1"/>
            </a:solidFill>
          </a:endParaRPr>
        </a:p>
      </xdr:txBody>
    </xdr:sp>
    <xdr:clientData/>
  </xdr:twoCellAnchor>
  <xdr:twoCellAnchor>
    <xdr:from>
      <xdr:col>3</xdr:col>
      <xdr:colOff>2466975</xdr:colOff>
      <xdr:row>7</xdr:row>
      <xdr:rowOff>30162</xdr:rowOff>
    </xdr:from>
    <xdr:to>
      <xdr:col>4</xdr:col>
      <xdr:colOff>2498725</xdr:colOff>
      <xdr:row>10</xdr:row>
      <xdr:rowOff>139700</xdr:rowOff>
    </xdr:to>
    <xdr:sp macro="" textlink="">
      <xdr:nvSpPr>
        <xdr:cNvPr id="8" name="Chevron 3">
          <a:extLst>
            <a:ext uri="{FF2B5EF4-FFF2-40B4-BE49-F238E27FC236}">
              <a16:creationId xmlns:a16="http://schemas.microsoft.com/office/drawing/2014/main" id="{82C267A7-421A-0D42-9005-C12121EEF557}"/>
            </a:ext>
          </a:extLst>
        </xdr:cNvPr>
        <xdr:cNvSpPr/>
      </xdr:nvSpPr>
      <xdr:spPr>
        <a:xfrm>
          <a:off x="6137275" y="1960562"/>
          <a:ext cx="2584450" cy="7191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3 </a:t>
          </a:r>
        </a:p>
        <a:p>
          <a:pPr algn="ctr"/>
          <a:r>
            <a:rPr lang="en-GB" sz="1200">
              <a:solidFill>
                <a:schemeClr val="tx1"/>
              </a:solidFill>
            </a:rPr>
            <a:t>Using</a:t>
          </a:r>
          <a:r>
            <a:rPr lang="en-GB" sz="1200" baseline="0">
              <a:solidFill>
                <a:schemeClr val="tx1"/>
              </a:solidFill>
            </a:rPr>
            <a:t> 80/20 Rule </a:t>
          </a:r>
          <a:br>
            <a:rPr lang="en-GB" sz="1200" baseline="0">
              <a:solidFill>
                <a:schemeClr val="tx1"/>
              </a:solidFill>
            </a:rPr>
          </a:br>
          <a:r>
            <a:rPr lang="en-GB" sz="1200" baseline="0">
              <a:solidFill>
                <a:schemeClr val="tx1"/>
              </a:solidFill>
            </a:rPr>
            <a:t>Segment Suppliers</a:t>
          </a:r>
          <a:endParaRPr lang="en-GB" sz="1200">
            <a:solidFill>
              <a:schemeClr val="tx1"/>
            </a:solidFill>
          </a:endParaRPr>
        </a:p>
      </xdr:txBody>
    </xdr:sp>
    <xdr:clientData/>
  </xdr:twoCellAnchor>
  <xdr:twoCellAnchor editAs="oneCell">
    <xdr:from>
      <xdr:col>3</xdr:col>
      <xdr:colOff>2057400</xdr:colOff>
      <xdr:row>29</xdr:row>
      <xdr:rowOff>38100</xdr:rowOff>
    </xdr:from>
    <xdr:to>
      <xdr:col>5</xdr:col>
      <xdr:colOff>381000</xdr:colOff>
      <xdr:row>45</xdr:row>
      <xdr:rowOff>190374</xdr:rowOff>
    </xdr:to>
    <xdr:pic>
      <xdr:nvPicPr>
        <xdr:cNvPr id="3" name="Picture 2">
          <a:extLst>
            <a:ext uri="{FF2B5EF4-FFF2-40B4-BE49-F238E27FC236}">
              <a16:creationId xmlns:a16="http://schemas.microsoft.com/office/drawing/2014/main" id="{4D873D8E-A901-D7A9-8DB6-A74B893D3378}"/>
            </a:ext>
          </a:extLst>
        </xdr:cNvPr>
        <xdr:cNvPicPr>
          <a:picLocks noChangeAspect="1"/>
        </xdr:cNvPicPr>
      </xdr:nvPicPr>
      <xdr:blipFill>
        <a:blip xmlns:r="http://schemas.openxmlformats.org/officeDocument/2006/relationships" r:embed="rId1"/>
        <a:stretch>
          <a:fillRect/>
        </a:stretch>
      </xdr:blipFill>
      <xdr:spPr>
        <a:xfrm>
          <a:off x="5727700" y="5994400"/>
          <a:ext cx="3429000" cy="3403474"/>
        </a:xfrm>
        <a:prstGeom prst="rect">
          <a:avLst/>
        </a:prstGeom>
      </xdr:spPr>
    </xdr:pic>
    <xdr:clientData/>
  </xdr:twoCellAnchor>
  <xdr:oneCellAnchor>
    <xdr:from>
      <xdr:col>1</xdr:col>
      <xdr:colOff>635000</xdr:colOff>
      <xdr:row>30</xdr:row>
      <xdr:rowOff>152400</xdr:rowOff>
    </xdr:from>
    <xdr:ext cx="2895600" cy="264560"/>
    <xdr:sp macro="" textlink="">
      <xdr:nvSpPr>
        <xdr:cNvPr id="4" name="TextBox 3">
          <a:extLst>
            <a:ext uri="{FF2B5EF4-FFF2-40B4-BE49-F238E27FC236}">
              <a16:creationId xmlns:a16="http://schemas.microsoft.com/office/drawing/2014/main" id="{616A0028-3C04-F2F6-9A02-5C6A0B245C53}"/>
            </a:ext>
          </a:extLst>
        </xdr:cNvPr>
        <xdr:cNvSpPr txBox="1"/>
      </xdr:nvSpPr>
      <xdr:spPr>
        <a:xfrm>
          <a:off x="927100" y="6299200"/>
          <a:ext cx="28956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1. Required</a:t>
          </a:r>
          <a:r>
            <a:rPr lang="en-US" sz="1100" baseline="0"/>
            <a:t> Data Format for SPEND Data Input</a:t>
          </a:r>
          <a:endParaRPr lang="en-US" sz="1100"/>
        </a:p>
      </xdr:txBody>
    </xdr:sp>
    <xdr:clientData/>
  </xdr:oneCellAnchor>
  <xdr:twoCellAnchor editAs="oneCell">
    <xdr:from>
      <xdr:col>2</xdr:col>
      <xdr:colOff>912586</xdr:colOff>
      <xdr:row>46</xdr:row>
      <xdr:rowOff>190501</xdr:rowOff>
    </xdr:from>
    <xdr:to>
      <xdr:col>6</xdr:col>
      <xdr:colOff>144782</xdr:colOff>
      <xdr:row>55</xdr:row>
      <xdr:rowOff>92530</xdr:rowOff>
    </xdr:to>
    <xdr:pic>
      <xdr:nvPicPr>
        <xdr:cNvPr id="5" name="Picture 4">
          <a:extLst>
            <a:ext uri="{FF2B5EF4-FFF2-40B4-BE49-F238E27FC236}">
              <a16:creationId xmlns:a16="http://schemas.microsoft.com/office/drawing/2014/main" id="{115A058E-5B65-D859-EAD9-80C5A60C728D}"/>
            </a:ext>
          </a:extLst>
        </xdr:cNvPr>
        <xdr:cNvPicPr>
          <a:picLocks noChangeAspect="1"/>
        </xdr:cNvPicPr>
      </xdr:nvPicPr>
      <xdr:blipFill>
        <a:blip xmlns:r="http://schemas.openxmlformats.org/officeDocument/2006/relationships" r:embed="rId2"/>
        <a:stretch>
          <a:fillRect/>
        </a:stretch>
      </xdr:blipFill>
      <xdr:spPr>
        <a:xfrm>
          <a:off x="1937657" y="9679215"/>
          <a:ext cx="7741196" cy="1698172"/>
        </a:xfrm>
        <a:prstGeom prst="rect">
          <a:avLst/>
        </a:prstGeom>
      </xdr:spPr>
    </xdr:pic>
    <xdr:clientData/>
  </xdr:twoCellAnchor>
  <xdr:oneCellAnchor>
    <xdr:from>
      <xdr:col>1</xdr:col>
      <xdr:colOff>711200</xdr:colOff>
      <xdr:row>41</xdr:row>
      <xdr:rowOff>50800</xdr:rowOff>
    </xdr:from>
    <xdr:ext cx="2895600" cy="264560"/>
    <xdr:sp macro="" textlink="">
      <xdr:nvSpPr>
        <xdr:cNvPr id="10" name="TextBox 9">
          <a:extLst>
            <a:ext uri="{FF2B5EF4-FFF2-40B4-BE49-F238E27FC236}">
              <a16:creationId xmlns:a16="http://schemas.microsoft.com/office/drawing/2014/main" id="{299571F1-313C-C043-AC1F-21E097F6D825}"/>
            </a:ext>
          </a:extLst>
        </xdr:cNvPr>
        <xdr:cNvSpPr txBox="1"/>
      </xdr:nvSpPr>
      <xdr:spPr>
        <a:xfrm>
          <a:off x="1001486" y="8541657"/>
          <a:ext cx="28956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2. Click</a:t>
          </a:r>
          <a:r>
            <a:rPr lang="en-US" sz="1100" baseline="0"/>
            <a:t> on SPEND RANKING TAB </a:t>
          </a:r>
          <a:endParaRPr lang="en-US" sz="1100"/>
        </a:p>
      </xdr:txBody>
    </xdr:sp>
    <xdr:clientData/>
  </xdr:oneCellAnchor>
  <xdr:twoCellAnchor>
    <xdr:from>
      <xdr:col>3</xdr:col>
      <xdr:colOff>139700</xdr:colOff>
      <xdr:row>30</xdr:row>
      <xdr:rowOff>101600</xdr:rowOff>
    </xdr:from>
    <xdr:to>
      <xdr:col>3</xdr:col>
      <xdr:colOff>2032000</xdr:colOff>
      <xdr:row>31</xdr:row>
      <xdr:rowOff>114300</xdr:rowOff>
    </xdr:to>
    <xdr:cxnSp macro="">
      <xdr:nvCxnSpPr>
        <xdr:cNvPr id="12" name="Straight Arrow Connector 11">
          <a:extLst>
            <a:ext uri="{FF2B5EF4-FFF2-40B4-BE49-F238E27FC236}">
              <a16:creationId xmlns:a16="http://schemas.microsoft.com/office/drawing/2014/main" id="{8E57430F-7194-4304-1877-2A07DFCEA57D}"/>
            </a:ext>
          </a:extLst>
        </xdr:cNvPr>
        <xdr:cNvCxnSpPr/>
      </xdr:nvCxnSpPr>
      <xdr:spPr>
        <a:xfrm flipV="1">
          <a:off x="3810000" y="6248400"/>
          <a:ext cx="1892300" cy="203200"/>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1424215</xdr:colOff>
      <xdr:row>42</xdr:row>
      <xdr:rowOff>115788</xdr:rowOff>
    </xdr:from>
    <xdr:to>
      <xdr:col>2</xdr:col>
      <xdr:colOff>2068286</xdr:colOff>
      <xdr:row>53</xdr:row>
      <xdr:rowOff>163286</xdr:rowOff>
    </xdr:to>
    <xdr:cxnSp macro="">
      <xdr:nvCxnSpPr>
        <xdr:cNvPr id="14" name="Straight Arrow Connector 13">
          <a:extLst>
            <a:ext uri="{FF2B5EF4-FFF2-40B4-BE49-F238E27FC236}">
              <a16:creationId xmlns:a16="http://schemas.microsoft.com/office/drawing/2014/main" id="{E4D28D7B-006E-3D4A-8644-5D4999C822F0}"/>
            </a:ext>
          </a:extLst>
        </xdr:cNvPr>
        <xdr:cNvCxnSpPr>
          <a:stCxn id="10" idx="2"/>
        </xdr:cNvCxnSpPr>
      </xdr:nvCxnSpPr>
      <xdr:spPr>
        <a:xfrm>
          <a:off x="2449286" y="8806217"/>
          <a:ext cx="644071" cy="224278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50</xdr:row>
      <xdr:rowOff>127000</xdr:rowOff>
    </xdr:from>
    <xdr:to>
      <xdr:col>2</xdr:col>
      <xdr:colOff>1188358</xdr:colOff>
      <xdr:row>58</xdr:row>
      <xdr:rowOff>9072</xdr:rowOff>
    </xdr:to>
    <xdr:cxnSp macro="">
      <xdr:nvCxnSpPr>
        <xdr:cNvPr id="16" name="Straight Arrow Connector 15">
          <a:extLst>
            <a:ext uri="{FF2B5EF4-FFF2-40B4-BE49-F238E27FC236}">
              <a16:creationId xmlns:a16="http://schemas.microsoft.com/office/drawing/2014/main" id="{BF5B7E71-C6EA-354D-8C14-BB14AD5E5621}"/>
            </a:ext>
          </a:extLst>
        </xdr:cNvPr>
        <xdr:cNvCxnSpPr/>
      </xdr:nvCxnSpPr>
      <xdr:spPr>
        <a:xfrm flipV="1">
          <a:off x="861786" y="10414000"/>
          <a:ext cx="1351643" cy="147864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1251856</xdr:colOff>
      <xdr:row>59</xdr:row>
      <xdr:rowOff>117928</xdr:rowOff>
    </xdr:from>
    <xdr:to>
      <xdr:col>6</xdr:col>
      <xdr:colOff>515256</xdr:colOff>
      <xdr:row>76</xdr:row>
      <xdr:rowOff>92847</xdr:rowOff>
    </xdr:to>
    <xdr:pic>
      <xdr:nvPicPr>
        <xdr:cNvPr id="20" name="Picture 19">
          <a:extLst>
            <a:ext uri="{FF2B5EF4-FFF2-40B4-BE49-F238E27FC236}">
              <a16:creationId xmlns:a16="http://schemas.microsoft.com/office/drawing/2014/main" id="{35BB6005-4A98-8B83-8D6C-5CDE8E65798A}"/>
            </a:ext>
          </a:extLst>
        </xdr:cNvPr>
        <xdr:cNvPicPr>
          <a:picLocks noChangeAspect="1"/>
        </xdr:cNvPicPr>
      </xdr:nvPicPr>
      <xdr:blipFill>
        <a:blip xmlns:r="http://schemas.openxmlformats.org/officeDocument/2006/relationships" r:embed="rId3"/>
        <a:stretch>
          <a:fillRect/>
        </a:stretch>
      </xdr:blipFill>
      <xdr:spPr>
        <a:xfrm>
          <a:off x="2276927" y="12201071"/>
          <a:ext cx="7772400" cy="3367633"/>
        </a:xfrm>
        <a:prstGeom prst="rect">
          <a:avLst/>
        </a:prstGeom>
      </xdr:spPr>
    </xdr:pic>
    <xdr:clientData/>
  </xdr:twoCellAnchor>
  <xdr:oneCellAnchor>
    <xdr:from>
      <xdr:col>1</xdr:col>
      <xdr:colOff>72572</xdr:colOff>
      <xdr:row>56</xdr:row>
      <xdr:rowOff>54428</xdr:rowOff>
    </xdr:from>
    <xdr:ext cx="2895600" cy="436786"/>
    <xdr:sp macro="" textlink="">
      <xdr:nvSpPr>
        <xdr:cNvPr id="21" name="TextBox 20">
          <a:extLst>
            <a:ext uri="{FF2B5EF4-FFF2-40B4-BE49-F238E27FC236}">
              <a16:creationId xmlns:a16="http://schemas.microsoft.com/office/drawing/2014/main" id="{DB259A0D-634B-064E-9477-EE97BBD88356}"/>
            </a:ext>
          </a:extLst>
        </xdr:cNvPr>
        <xdr:cNvSpPr txBox="1"/>
      </xdr:nvSpPr>
      <xdr:spPr>
        <a:xfrm>
          <a:off x="362858" y="11538857"/>
          <a:ext cx="2895600"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3.</a:t>
          </a:r>
          <a:r>
            <a:rPr lang="en-US" sz="1100" baseline="0"/>
            <a:t> Paste SPEND DATA values into CELL A3</a:t>
          </a:r>
          <a:br>
            <a:rPr lang="en-US" sz="1100" baseline="0"/>
          </a:br>
          <a:r>
            <a:rPr lang="en-US" sz="1100" baseline="0"/>
            <a:t>    Weighted Spend will automatically fill</a:t>
          </a:r>
          <a:endParaRPr lang="en-US" sz="1100"/>
        </a:p>
      </xdr:txBody>
    </xdr:sp>
    <xdr:clientData/>
  </xdr:oneCellAnchor>
  <xdr:twoCellAnchor>
    <xdr:from>
      <xdr:col>2</xdr:col>
      <xdr:colOff>2233387</xdr:colOff>
      <xdr:row>57</xdr:row>
      <xdr:rowOff>73250</xdr:rowOff>
    </xdr:from>
    <xdr:to>
      <xdr:col>4</xdr:col>
      <xdr:colOff>2195285</xdr:colOff>
      <xdr:row>62</xdr:row>
      <xdr:rowOff>36286</xdr:rowOff>
    </xdr:to>
    <xdr:cxnSp macro="">
      <xdr:nvCxnSpPr>
        <xdr:cNvPr id="23" name="Straight Arrow Connector 22">
          <a:extLst>
            <a:ext uri="{FF2B5EF4-FFF2-40B4-BE49-F238E27FC236}">
              <a16:creationId xmlns:a16="http://schemas.microsoft.com/office/drawing/2014/main" id="{D2B28AF9-E19C-C149-93D5-3EDE4B9C0182}"/>
            </a:ext>
          </a:extLst>
        </xdr:cNvPr>
        <xdr:cNvCxnSpPr>
          <a:stCxn id="21" idx="3"/>
        </xdr:cNvCxnSpPr>
      </xdr:nvCxnSpPr>
      <xdr:spPr>
        <a:xfrm>
          <a:off x="3258458" y="11757250"/>
          <a:ext cx="5150756" cy="96089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653143</xdr:colOff>
      <xdr:row>82</xdr:row>
      <xdr:rowOff>45357</xdr:rowOff>
    </xdr:from>
    <xdr:to>
      <xdr:col>5</xdr:col>
      <xdr:colOff>687614</xdr:colOff>
      <xdr:row>94</xdr:row>
      <xdr:rowOff>57493</xdr:rowOff>
    </xdr:to>
    <xdr:pic>
      <xdr:nvPicPr>
        <xdr:cNvPr id="34" name="Picture 33">
          <a:extLst>
            <a:ext uri="{FF2B5EF4-FFF2-40B4-BE49-F238E27FC236}">
              <a16:creationId xmlns:a16="http://schemas.microsoft.com/office/drawing/2014/main" id="{E1108FC4-9ECF-F008-80A2-F20BF1F7FA5C}"/>
            </a:ext>
          </a:extLst>
        </xdr:cNvPr>
        <xdr:cNvPicPr>
          <a:picLocks noChangeAspect="1"/>
        </xdr:cNvPicPr>
      </xdr:nvPicPr>
      <xdr:blipFill>
        <a:blip xmlns:r="http://schemas.openxmlformats.org/officeDocument/2006/relationships" r:embed="rId4"/>
        <a:stretch>
          <a:fillRect/>
        </a:stretch>
      </xdr:blipFill>
      <xdr:spPr>
        <a:xfrm>
          <a:off x="1678214" y="16718643"/>
          <a:ext cx="7772400" cy="2406993"/>
        </a:xfrm>
        <a:prstGeom prst="rect">
          <a:avLst/>
        </a:prstGeom>
      </xdr:spPr>
    </xdr:pic>
    <xdr:clientData/>
  </xdr:twoCellAnchor>
  <xdr:oneCellAnchor>
    <xdr:from>
      <xdr:col>2</xdr:col>
      <xdr:colOff>335642</xdr:colOff>
      <xdr:row>79</xdr:row>
      <xdr:rowOff>72572</xdr:rowOff>
    </xdr:from>
    <xdr:ext cx="1805216" cy="264560"/>
    <xdr:sp macro="" textlink="">
      <xdr:nvSpPr>
        <xdr:cNvPr id="35" name="TextBox 34">
          <a:extLst>
            <a:ext uri="{FF2B5EF4-FFF2-40B4-BE49-F238E27FC236}">
              <a16:creationId xmlns:a16="http://schemas.microsoft.com/office/drawing/2014/main" id="{54CEE504-D818-EB4F-A43C-D8FCE8D089BA}"/>
            </a:ext>
          </a:extLst>
        </xdr:cNvPr>
        <xdr:cNvSpPr txBox="1"/>
      </xdr:nvSpPr>
      <xdr:spPr>
        <a:xfrm>
          <a:off x="1360713" y="16346715"/>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FILTER BUTTON.</a:t>
          </a:r>
          <a:endParaRPr lang="en-US" sz="1100"/>
        </a:p>
      </xdr:txBody>
    </xdr:sp>
    <xdr:clientData/>
  </xdr:oneCellAnchor>
  <xdr:twoCellAnchor>
    <xdr:from>
      <xdr:col>2</xdr:col>
      <xdr:colOff>2113644</xdr:colOff>
      <xdr:row>80</xdr:row>
      <xdr:rowOff>36286</xdr:rowOff>
    </xdr:from>
    <xdr:to>
      <xdr:col>4</xdr:col>
      <xdr:colOff>526142</xdr:colOff>
      <xdr:row>83</xdr:row>
      <xdr:rowOff>36285</xdr:rowOff>
    </xdr:to>
    <xdr:cxnSp macro="">
      <xdr:nvCxnSpPr>
        <xdr:cNvPr id="36" name="Straight Arrow Connector 35">
          <a:extLst>
            <a:ext uri="{FF2B5EF4-FFF2-40B4-BE49-F238E27FC236}">
              <a16:creationId xmlns:a16="http://schemas.microsoft.com/office/drawing/2014/main" id="{8B1A1223-208C-DA4E-8823-C4CEDC0A7C57}"/>
            </a:ext>
          </a:extLst>
        </xdr:cNvPr>
        <xdr:cNvCxnSpPr/>
      </xdr:nvCxnSpPr>
      <xdr:spPr>
        <a:xfrm>
          <a:off x="3138715" y="16510000"/>
          <a:ext cx="3601356" cy="598714"/>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1369785</xdr:colOff>
      <xdr:row>79</xdr:row>
      <xdr:rowOff>190500</xdr:rowOff>
    </xdr:from>
    <xdr:to>
      <xdr:col>4</xdr:col>
      <xdr:colOff>2267857</xdr:colOff>
      <xdr:row>85</xdr:row>
      <xdr:rowOff>136072</xdr:rowOff>
    </xdr:to>
    <xdr:cxnSp macro="">
      <xdr:nvCxnSpPr>
        <xdr:cNvPr id="41" name="Straight Arrow Connector 40">
          <a:extLst>
            <a:ext uri="{FF2B5EF4-FFF2-40B4-BE49-F238E27FC236}">
              <a16:creationId xmlns:a16="http://schemas.microsoft.com/office/drawing/2014/main" id="{C5962232-53F8-E445-8DAB-47874BCDB9CB}"/>
            </a:ext>
          </a:extLst>
        </xdr:cNvPr>
        <xdr:cNvCxnSpPr/>
      </xdr:nvCxnSpPr>
      <xdr:spPr>
        <a:xfrm>
          <a:off x="7583714" y="16464643"/>
          <a:ext cx="898072" cy="1143000"/>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424541</xdr:colOff>
      <xdr:row>78</xdr:row>
      <xdr:rowOff>125187</xdr:rowOff>
    </xdr:from>
    <xdr:ext cx="1805216" cy="264560"/>
    <xdr:sp macro="" textlink="">
      <xdr:nvSpPr>
        <xdr:cNvPr id="46" name="TextBox 45">
          <a:extLst>
            <a:ext uri="{FF2B5EF4-FFF2-40B4-BE49-F238E27FC236}">
              <a16:creationId xmlns:a16="http://schemas.microsoft.com/office/drawing/2014/main" id="{DF9ECC49-0131-5B4B-BA9E-5B44F781459D}"/>
            </a:ext>
          </a:extLst>
        </xdr:cNvPr>
        <xdr:cNvSpPr txBox="1"/>
      </xdr:nvSpPr>
      <xdr:spPr>
        <a:xfrm>
          <a:off x="6638470" y="16199758"/>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DESCENDING.</a:t>
          </a:r>
          <a:endParaRPr lang="en-US" sz="1100"/>
        </a:p>
      </xdr:txBody>
    </xdr:sp>
    <xdr:clientData/>
  </xdr:oneCellAnchor>
  <xdr:twoCellAnchor editAs="oneCell">
    <xdr:from>
      <xdr:col>2</xdr:col>
      <xdr:colOff>644072</xdr:colOff>
      <xdr:row>100</xdr:row>
      <xdr:rowOff>45357</xdr:rowOff>
    </xdr:from>
    <xdr:to>
      <xdr:col>5</xdr:col>
      <xdr:colOff>678543</xdr:colOff>
      <xdr:row>109</xdr:row>
      <xdr:rowOff>141679</xdr:rowOff>
    </xdr:to>
    <xdr:pic>
      <xdr:nvPicPr>
        <xdr:cNvPr id="47" name="Picture 46">
          <a:extLst>
            <a:ext uri="{FF2B5EF4-FFF2-40B4-BE49-F238E27FC236}">
              <a16:creationId xmlns:a16="http://schemas.microsoft.com/office/drawing/2014/main" id="{C887B673-7C5B-F8AD-8857-E2D75432A7A3}"/>
            </a:ext>
          </a:extLst>
        </xdr:cNvPr>
        <xdr:cNvPicPr>
          <a:picLocks noChangeAspect="1"/>
        </xdr:cNvPicPr>
      </xdr:nvPicPr>
      <xdr:blipFill>
        <a:blip xmlns:r="http://schemas.openxmlformats.org/officeDocument/2006/relationships" r:embed="rId5"/>
        <a:stretch>
          <a:fillRect/>
        </a:stretch>
      </xdr:blipFill>
      <xdr:spPr>
        <a:xfrm>
          <a:off x="1669143" y="20510500"/>
          <a:ext cx="7772400" cy="1892465"/>
        </a:xfrm>
        <a:prstGeom prst="rect">
          <a:avLst/>
        </a:prstGeom>
      </xdr:spPr>
    </xdr:pic>
    <xdr:clientData/>
  </xdr:twoCellAnchor>
  <xdr:oneCellAnchor>
    <xdr:from>
      <xdr:col>2</xdr:col>
      <xdr:colOff>698500</xdr:colOff>
      <xdr:row>96</xdr:row>
      <xdr:rowOff>81643</xdr:rowOff>
    </xdr:from>
    <xdr:ext cx="3356430" cy="264560"/>
    <xdr:sp macro="" textlink="">
      <xdr:nvSpPr>
        <xdr:cNvPr id="48" name="TextBox 47">
          <a:extLst>
            <a:ext uri="{FF2B5EF4-FFF2-40B4-BE49-F238E27FC236}">
              <a16:creationId xmlns:a16="http://schemas.microsoft.com/office/drawing/2014/main" id="{7A60E1B2-093B-D64C-9972-D4F6E1D5AA68}"/>
            </a:ext>
          </a:extLst>
        </xdr:cNvPr>
        <xdr:cNvSpPr txBox="1"/>
      </xdr:nvSpPr>
      <xdr:spPr>
        <a:xfrm>
          <a:off x="1723571" y="20156714"/>
          <a:ext cx="335643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5.</a:t>
          </a:r>
          <a:r>
            <a:rPr lang="en-US" sz="1100" baseline="0"/>
            <a:t> Spreadsheet automatically Ranks suppliers by SPEND</a:t>
          </a:r>
          <a:endParaRPr lang="en-US" sz="1100"/>
        </a:p>
      </xdr:txBody>
    </xdr:sp>
    <xdr:clientData/>
  </xdr:oneCellAnchor>
  <xdr:oneCellAnchor>
    <xdr:from>
      <xdr:col>4</xdr:col>
      <xdr:colOff>578757</xdr:colOff>
      <xdr:row>96</xdr:row>
      <xdr:rowOff>79829</xdr:rowOff>
    </xdr:from>
    <xdr:ext cx="3356430" cy="264560"/>
    <xdr:sp macro="" textlink="">
      <xdr:nvSpPr>
        <xdr:cNvPr id="49" name="TextBox 48">
          <a:extLst>
            <a:ext uri="{FF2B5EF4-FFF2-40B4-BE49-F238E27FC236}">
              <a16:creationId xmlns:a16="http://schemas.microsoft.com/office/drawing/2014/main" id="{5F7C7EEF-CF3E-1341-98C4-1E0BE400B0E7}"/>
            </a:ext>
          </a:extLst>
        </xdr:cNvPr>
        <xdr:cNvSpPr txBox="1"/>
      </xdr:nvSpPr>
      <xdr:spPr>
        <a:xfrm>
          <a:off x="6792686" y="20154900"/>
          <a:ext cx="335643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5.</a:t>
          </a:r>
          <a:r>
            <a:rPr lang="en-US" sz="1100" baseline="0"/>
            <a:t> Spreadsheet automatically Identifies Supplier Type</a:t>
          </a:r>
          <a:endParaRPr lang="en-US" sz="1100"/>
        </a:p>
      </xdr:txBody>
    </xdr:sp>
    <xdr:clientData/>
  </xdr:oneCellAnchor>
  <xdr:twoCellAnchor>
    <xdr:from>
      <xdr:col>2</xdr:col>
      <xdr:colOff>2458358</xdr:colOff>
      <xdr:row>97</xdr:row>
      <xdr:rowOff>136071</xdr:rowOff>
    </xdr:from>
    <xdr:to>
      <xdr:col>3</xdr:col>
      <xdr:colOff>1941286</xdr:colOff>
      <xdr:row>101</xdr:row>
      <xdr:rowOff>0</xdr:rowOff>
    </xdr:to>
    <xdr:cxnSp macro="">
      <xdr:nvCxnSpPr>
        <xdr:cNvPr id="50" name="Straight Arrow Connector 49">
          <a:extLst>
            <a:ext uri="{FF2B5EF4-FFF2-40B4-BE49-F238E27FC236}">
              <a16:creationId xmlns:a16="http://schemas.microsoft.com/office/drawing/2014/main" id="{8613229A-FD3D-D14E-A667-420E721EFF6B}"/>
            </a:ext>
          </a:extLst>
        </xdr:cNvPr>
        <xdr:cNvCxnSpPr/>
      </xdr:nvCxnSpPr>
      <xdr:spPr>
        <a:xfrm>
          <a:off x="3483429" y="20410714"/>
          <a:ext cx="2122714" cy="662215"/>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2256972</xdr:colOff>
      <xdr:row>97</xdr:row>
      <xdr:rowOff>144817</xdr:rowOff>
    </xdr:from>
    <xdr:to>
      <xdr:col>5</xdr:col>
      <xdr:colOff>154214</xdr:colOff>
      <xdr:row>100</xdr:row>
      <xdr:rowOff>190500</xdr:rowOff>
    </xdr:to>
    <xdr:cxnSp macro="">
      <xdr:nvCxnSpPr>
        <xdr:cNvPr id="52" name="Straight Arrow Connector 51">
          <a:extLst>
            <a:ext uri="{FF2B5EF4-FFF2-40B4-BE49-F238E27FC236}">
              <a16:creationId xmlns:a16="http://schemas.microsoft.com/office/drawing/2014/main" id="{73C5E1A8-B142-4A49-9DFA-FF26FC9814C8}"/>
            </a:ext>
          </a:extLst>
        </xdr:cNvPr>
        <xdr:cNvCxnSpPr>
          <a:stCxn id="49" idx="2"/>
        </xdr:cNvCxnSpPr>
      </xdr:nvCxnSpPr>
      <xdr:spPr>
        <a:xfrm>
          <a:off x="8470901" y="20419460"/>
          <a:ext cx="446313" cy="644397"/>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355599</xdr:colOff>
      <xdr:row>80</xdr:row>
      <xdr:rowOff>38100</xdr:rowOff>
    </xdr:from>
    <xdr:to>
      <xdr:col>7</xdr:col>
      <xdr:colOff>255628</xdr:colOff>
      <xdr:row>90</xdr:row>
      <xdr:rowOff>12700</xdr:rowOff>
    </xdr:to>
    <xdr:pic>
      <xdr:nvPicPr>
        <xdr:cNvPr id="47" name="Picture 46">
          <a:extLst>
            <a:ext uri="{FF2B5EF4-FFF2-40B4-BE49-F238E27FC236}">
              <a16:creationId xmlns:a16="http://schemas.microsoft.com/office/drawing/2014/main" id="{C008DF02-27CF-7980-180D-3335FE8876C6}"/>
            </a:ext>
          </a:extLst>
        </xdr:cNvPr>
        <xdr:cNvPicPr>
          <a:picLocks noChangeAspect="1"/>
        </xdr:cNvPicPr>
      </xdr:nvPicPr>
      <xdr:blipFill>
        <a:blip xmlns:r="http://schemas.openxmlformats.org/officeDocument/2006/relationships" r:embed="rId1"/>
        <a:stretch>
          <a:fillRect/>
        </a:stretch>
      </xdr:blipFill>
      <xdr:spPr>
        <a:xfrm>
          <a:off x="647699" y="16395700"/>
          <a:ext cx="9933029" cy="2006600"/>
        </a:xfrm>
        <a:prstGeom prst="rect">
          <a:avLst/>
        </a:prstGeom>
      </xdr:spPr>
    </xdr:pic>
    <xdr:clientData/>
  </xdr:twoCellAnchor>
  <xdr:twoCellAnchor editAs="oneCell">
    <xdr:from>
      <xdr:col>2</xdr:col>
      <xdr:colOff>469900</xdr:colOff>
      <xdr:row>62</xdr:row>
      <xdr:rowOff>63500</xdr:rowOff>
    </xdr:from>
    <xdr:to>
      <xdr:col>5</xdr:col>
      <xdr:colOff>495300</xdr:colOff>
      <xdr:row>74</xdr:row>
      <xdr:rowOff>11020</xdr:rowOff>
    </xdr:to>
    <xdr:pic>
      <xdr:nvPicPr>
        <xdr:cNvPr id="39" name="Picture 38">
          <a:extLst>
            <a:ext uri="{FF2B5EF4-FFF2-40B4-BE49-F238E27FC236}">
              <a16:creationId xmlns:a16="http://schemas.microsoft.com/office/drawing/2014/main" id="{3D921BA9-3A75-FDDB-3409-984CBF2AFC46}"/>
            </a:ext>
          </a:extLst>
        </xdr:cNvPr>
        <xdr:cNvPicPr>
          <a:picLocks noChangeAspect="1"/>
        </xdr:cNvPicPr>
      </xdr:nvPicPr>
      <xdr:blipFill>
        <a:blip xmlns:r="http://schemas.openxmlformats.org/officeDocument/2006/relationships" r:embed="rId2"/>
        <a:stretch>
          <a:fillRect/>
        </a:stretch>
      </xdr:blipFill>
      <xdr:spPr>
        <a:xfrm>
          <a:off x="1498600" y="12763500"/>
          <a:ext cx="7772400" cy="2385920"/>
        </a:xfrm>
        <a:prstGeom prst="rect">
          <a:avLst/>
        </a:prstGeom>
      </xdr:spPr>
    </xdr:pic>
    <xdr:clientData/>
  </xdr:twoCellAnchor>
  <xdr:twoCellAnchor editAs="oneCell">
    <xdr:from>
      <xdr:col>2</xdr:col>
      <xdr:colOff>1219200</xdr:colOff>
      <xdr:row>45</xdr:row>
      <xdr:rowOff>101600</xdr:rowOff>
    </xdr:from>
    <xdr:to>
      <xdr:col>6</xdr:col>
      <xdr:colOff>469900</xdr:colOff>
      <xdr:row>54</xdr:row>
      <xdr:rowOff>174906</xdr:rowOff>
    </xdr:to>
    <xdr:pic>
      <xdr:nvPicPr>
        <xdr:cNvPr id="28" name="Picture 27">
          <a:extLst>
            <a:ext uri="{FF2B5EF4-FFF2-40B4-BE49-F238E27FC236}">
              <a16:creationId xmlns:a16="http://schemas.microsoft.com/office/drawing/2014/main" id="{1D224B9B-86A0-5ADB-29E8-A28683C171F3}"/>
            </a:ext>
          </a:extLst>
        </xdr:cNvPr>
        <xdr:cNvPicPr>
          <a:picLocks noChangeAspect="1"/>
        </xdr:cNvPicPr>
      </xdr:nvPicPr>
      <xdr:blipFill>
        <a:blip xmlns:r="http://schemas.openxmlformats.org/officeDocument/2006/relationships" r:embed="rId3"/>
        <a:stretch>
          <a:fillRect/>
        </a:stretch>
      </xdr:blipFill>
      <xdr:spPr>
        <a:xfrm>
          <a:off x="2247900" y="9347200"/>
          <a:ext cx="7772400" cy="1902106"/>
        </a:xfrm>
        <a:prstGeom prst="rect">
          <a:avLst/>
        </a:prstGeom>
      </xdr:spPr>
    </xdr:pic>
    <xdr:clientData/>
  </xdr:twoCellAnchor>
  <xdr:twoCellAnchor>
    <xdr:from>
      <xdr:col>2</xdr:col>
      <xdr:colOff>28574</xdr:colOff>
      <xdr:row>6</xdr:row>
      <xdr:rowOff>169862</xdr:rowOff>
    </xdr:from>
    <xdr:to>
      <xdr:col>3</xdr:col>
      <xdr:colOff>130174</xdr:colOff>
      <xdr:row>10</xdr:row>
      <xdr:rowOff>152400</xdr:rowOff>
    </xdr:to>
    <xdr:sp macro="" textlink="">
      <xdr:nvSpPr>
        <xdr:cNvPr id="2" name="Pentagon 1">
          <a:extLst>
            <a:ext uri="{FF2B5EF4-FFF2-40B4-BE49-F238E27FC236}">
              <a16:creationId xmlns:a16="http://schemas.microsoft.com/office/drawing/2014/main" id="{83BED838-C0B4-DD44-B6CD-D011BFE79207}"/>
            </a:ext>
          </a:extLst>
        </xdr:cNvPr>
        <xdr:cNvSpPr/>
      </xdr:nvSpPr>
      <xdr:spPr>
        <a:xfrm>
          <a:off x="1057274" y="1452562"/>
          <a:ext cx="2743200" cy="744538"/>
        </a:xfrm>
        <a:prstGeom prst="homePlate">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ysClr val="windowText" lastClr="000000"/>
              </a:solidFill>
            </a:rPr>
            <a:t>Step 1  </a:t>
          </a:r>
        </a:p>
        <a:p>
          <a:pPr algn="ctr"/>
          <a:r>
            <a:rPr lang="en-GB" sz="1200">
              <a:solidFill>
                <a:sysClr val="windowText" lastClr="000000"/>
              </a:solidFill>
            </a:rPr>
            <a:t>Collect</a:t>
          </a:r>
          <a:r>
            <a:rPr lang="en-GB" sz="1200" baseline="0">
              <a:solidFill>
                <a:sysClr val="windowText" lastClr="000000"/>
              </a:solidFill>
            </a:rPr>
            <a:t> Data and Enter Into Spreadsheet</a:t>
          </a:r>
          <a:endParaRPr lang="en-GB" sz="1200">
            <a:solidFill>
              <a:sysClr val="windowText" lastClr="000000"/>
            </a:solidFill>
          </a:endParaRPr>
        </a:p>
      </xdr:txBody>
    </xdr:sp>
    <xdr:clientData/>
  </xdr:twoCellAnchor>
  <xdr:twoCellAnchor>
    <xdr:from>
      <xdr:col>3</xdr:col>
      <xdr:colOff>0</xdr:colOff>
      <xdr:row>6</xdr:row>
      <xdr:rowOff>195262</xdr:rowOff>
    </xdr:from>
    <xdr:to>
      <xdr:col>3</xdr:col>
      <xdr:colOff>2549525</xdr:colOff>
      <xdr:row>10</xdr:row>
      <xdr:rowOff>165100</xdr:rowOff>
    </xdr:to>
    <xdr:sp macro="" textlink="">
      <xdr:nvSpPr>
        <xdr:cNvPr id="3" name="Chevron 2">
          <a:extLst>
            <a:ext uri="{FF2B5EF4-FFF2-40B4-BE49-F238E27FC236}">
              <a16:creationId xmlns:a16="http://schemas.microsoft.com/office/drawing/2014/main" id="{7BDD1984-489D-9F49-8FED-5A35BE9B89CE}"/>
            </a:ext>
          </a:extLst>
        </xdr:cNvPr>
        <xdr:cNvSpPr/>
      </xdr:nvSpPr>
      <xdr:spPr>
        <a:xfrm>
          <a:off x="3670300" y="1477962"/>
          <a:ext cx="2549525" cy="7318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2</a:t>
          </a:r>
        </a:p>
        <a:p>
          <a:pPr algn="ctr"/>
          <a:r>
            <a:rPr lang="en-GB" sz="1200">
              <a:solidFill>
                <a:schemeClr val="tx1"/>
              </a:solidFill>
            </a:rPr>
            <a:t>Calculate and Sort Data</a:t>
          </a:r>
          <a:r>
            <a:rPr lang="en-GB" sz="1200" baseline="0">
              <a:solidFill>
                <a:schemeClr val="tx1"/>
              </a:solidFill>
            </a:rPr>
            <a:t> by Quality and Delivery Score</a:t>
          </a:r>
          <a:endParaRPr lang="en-GB" sz="1200">
            <a:solidFill>
              <a:schemeClr val="tx1"/>
            </a:solidFill>
          </a:endParaRPr>
        </a:p>
      </xdr:txBody>
    </xdr:sp>
    <xdr:clientData/>
  </xdr:twoCellAnchor>
  <xdr:twoCellAnchor>
    <xdr:from>
      <xdr:col>3</xdr:col>
      <xdr:colOff>2466975</xdr:colOff>
      <xdr:row>7</xdr:row>
      <xdr:rowOff>30162</xdr:rowOff>
    </xdr:from>
    <xdr:to>
      <xdr:col>4</xdr:col>
      <xdr:colOff>2498725</xdr:colOff>
      <xdr:row>10</xdr:row>
      <xdr:rowOff>139700</xdr:rowOff>
    </xdr:to>
    <xdr:sp macro="" textlink="">
      <xdr:nvSpPr>
        <xdr:cNvPr id="4" name="Chevron 3">
          <a:extLst>
            <a:ext uri="{FF2B5EF4-FFF2-40B4-BE49-F238E27FC236}">
              <a16:creationId xmlns:a16="http://schemas.microsoft.com/office/drawing/2014/main" id="{F0985501-0477-834B-B79D-1DD759C417A8}"/>
            </a:ext>
          </a:extLst>
        </xdr:cNvPr>
        <xdr:cNvSpPr/>
      </xdr:nvSpPr>
      <xdr:spPr>
        <a:xfrm>
          <a:off x="6137275" y="1503362"/>
          <a:ext cx="2584450" cy="6810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3 </a:t>
          </a:r>
        </a:p>
        <a:p>
          <a:pPr algn="ctr"/>
          <a:r>
            <a:rPr lang="en-GB" sz="1200">
              <a:solidFill>
                <a:schemeClr val="tx1"/>
              </a:solidFill>
            </a:rPr>
            <a:t>Rank</a:t>
          </a:r>
          <a:r>
            <a:rPr lang="en-GB" sz="1200" baseline="0">
              <a:solidFill>
                <a:schemeClr val="tx1"/>
              </a:solidFill>
            </a:rPr>
            <a:t> Supplier by Quality and Delivery Score</a:t>
          </a:r>
        </a:p>
      </xdr:txBody>
    </xdr:sp>
    <xdr:clientData/>
  </xdr:twoCellAnchor>
  <xdr:oneCellAnchor>
    <xdr:from>
      <xdr:col>0</xdr:col>
      <xdr:colOff>127000</xdr:colOff>
      <xdr:row>32</xdr:row>
      <xdr:rowOff>50800</xdr:rowOff>
    </xdr:from>
    <xdr:ext cx="3695700" cy="264560"/>
    <xdr:sp macro="" textlink="">
      <xdr:nvSpPr>
        <xdr:cNvPr id="6" name="TextBox 5">
          <a:extLst>
            <a:ext uri="{FF2B5EF4-FFF2-40B4-BE49-F238E27FC236}">
              <a16:creationId xmlns:a16="http://schemas.microsoft.com/office/drawing/2014/main" id="{F7CE9DAD-F168-844E-9937-D3764069D6AB}"/>
            </a:ext>
          </a:extLst>
        </xdr:cNvPr>
        <xdr:cNvSpPr txBox="1"/>
      </xdr:nvSpPr>
      <xdr:spPr>
        <a:xfrm>
          <a:off x="127000" y="5842000"/>
          <a:ext cx="36957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1. Required</a:t>
          </a:r>
          <a:r>
            <a:rPr lang="en-US" sz="1100" baseline="0"/>
            <a:t> Data Format for Quality and Delivery Data Input</a:t>
          </a:r>
          <a:endParaRPr lang="en-US" sz="1100"/>
        </a:p>
      </xdr:txBody>
    </xdr:sp>
    <xdr:clientData/>
  </xdr:oneCellAnchor>
  <xdr:oneCellAnchor>
    <xdr:from>
      <xdr:col>1</xdr:col>
      <xdr:colOff>406400</xdr:colOff>
      <xdr:row>42</xdr:row>
      <xdr:rowOff>152400</xdr:rowOff>
    </xdr:from>
    <xdr:ext cx="3543300" cy="264560"/>
    <xdr:sp macro="" textlink="">
      <xdr:nvSpPr>
        <xdr:cNvPr id="8" name="TextBox 7">
          <a:extLst>
            <a:ext uri="{FF2B5EF4-FFF2-40B4-BE49-F238E27FC236}">
              <a16:creationId xmlns:a16="http://schemas.microsoft.com/office/drawing/2014/main" id="{98B8552C-A2D7-C445-A71D-72C48525D95F}"/>
            </a:ext>
          </a:extLst>
        </xdr:cNvPr>
        <xdr:cNvSpPr txBox="1"/>
      </xdr:nvSpPr>
      <xdr:spPr>
        <a:xfrm>
          <a:off x="698500" y="8788400"/>
          <a:ext cx="35433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2. Click</a:t>
          </a:r>
          <a:r>
            <a:rPr lang="en-US" sz="1100" baseline="0"/>
            <a:t> on QUALTIY AND DELIVERY RANKING TAB </a:t>
          </a:r>
          <a:endParaRPr lang="en-US" sz="1100"/>
        </a:p>
      </xdr:txBody>
    </xdr:sp>
    <xdr:clientData/>
  </xdr:oneCellAnchor>
  <xdr:twoCellAnchor>
    <xdr:from>
      <xdr:col>3</xdr:col>
      <xdr:colOff>152400</xdr:colOff>
      <xdr:row>32</xdr:row>
      <xdr:rowOff>63500</xdr:rowOff>
    </xdr:from>
    <xdr:to>
      <xdr:col>3</xdr:col>
      <xdr:colOff>1320800</xdr:colOff>
      <xdr:row>32</xdr:row>
      <xdr:rowOff>183080</xdr:rowOff>
    </xdr:to>
    <xdr:cxnSp macro="">
      <xdr:nvCxnSpPr>
        <xdr:cNvPr id="9" name="Straight Arrow Connector 8">
          <a:extLst>
            <a:ext uri="{FF2B5EF4-FFF2-40B4-BE49-F238E27FC236}">
              <a16:creationId xmlns:a16="http://schemas.microsoft.com/office/drawing/2014/main" id="{0A7B9EB8-43AB-1846-A658-2F5B67F78DA5}"/>
            </a:ext>
          </a:extLst>
        </xdr:cNvPr>
        <xdr:cNvCxnSpPr>
          <a:stCxn id="6" idx="3"/>
        </xdr:cNvCxnSpPr>
      </xdr:nvCxnSpPr>
      <xdr:spPr>
        <a:xfrm flipV="1">
          <a:off x="3822700" y="5854700"/>
          <a:ext cx="1168400" cy="119580"/>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43</xdr:row>
      <xdr:rowOff>81480</xdr:rowOff>
    </xdr:from>
    <xdr:to>
      <xdr:col>4</xdr:col>
      <xdr:colOff>393700</xdr:colOff>
      <xdr:row>53</xdr:row>
      <xdr:rowOff>190500</xdr:rowOff>
    </xdr:to>
    <xdr:cxnSp macro="">
      <xdr:nvCxnSpPr>
        <xdr:cNvPr id="10" name="Straight Arrow Connector 9">
          <a:extLst>
            <a:ext uri="{FF2B5EF4-FFF2-40B4-BE49-F238E27FC236}">
              <a16:creationId xmlns:a16="http://schemas.microsoft.com/office/drawing/2014/main" id="{EC53D8C7-203C-1945-ACBA-EB30A26E4353}"/>
            </a:ext>
          </a:extLst>
        </xdr:cNvPr>
        <xdr:cNvCxnSpPr>
          <a:stCxn id="8" idx="3"/>
        </xdr:cNvCxnSpPr>
      </xdr:nvCxnSpPr>
      <xdr:spPr>
        <a:xfrm>
          <a:off x="4241800" y="8920680"/>
          <a:ext cx="2374900" cy="2141020"/>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544286</xdr:colOff>
      <xdr:row>49</xdr:row>
      <xdr:rowOff>50800</xdr:rowOff>
    </xdr:from>
    <xdr:to>
      <xdr:col>2</xdr:col>
      <xdr:colOff>1308100</xdr:colOff>
      <xdr:row>57</xdr:row>
      <xdr:rowOff>156028</xdr:rowOff>
    </xdr:to>
    <xdr:cxnSp macro="">
      <xdr:nvCxnSpPr>
        <xdr:cNvPr id="11" name="Straight Arrow Connector 10">
          <a:extLst>
            <a:ext uri="{FF2B5EF4-FFF2-40B4-BE49-F238E27FC236}">
              <a16:creationId xmlns:a16="http://schemas.microsoft.com/office/drawing/2014/main" id="{AD312B71-E056-1F45-939C-4094B74C6653}"/>
            </a:ext>
          </a:extLst>
        </xdr:cNvPr>
        <xdr:cNvCxnSpPr>
          <a:stCxn id="13" idx="0"/>
        </xdr:cNvCxnSpPr>
      </xdr:nvCxnSpPr>
      <xdr:spPr>
        <a:xfrm flipV="1">
          <a:off x="1572986" y="10109200"/>
          <a:ext cx="763814" cy="1730828"/>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59872</xdr:colOff>
      <xdr:row>57</xdr:row>
      <xdr:rowOff>156028</xdr:rowOff>
    </xdr:from>
    <xdr:ext cx="3026228" cy="436786"/>
    <xdr:sp macro="" textlink="">
      <xdr:nvSpPr>
        <xdr:cNvPr id="13" name="TextBox 12">
          <a:extLst>
            <a:ext uri="{FF2B5EF4-FFF2-40B4-BE49-F238E27FC236}">
              <a16:creationId xmlns:a16="http://schemas.microsoft.com/office/drawing/2014/main" id="{63678640-4739-CC48-A471-A364623EBB09}"/>
            </a:ext>
          </a:extLst>
        </xdr:cNvPr>
        <xdr:cNvSpPr txBox="1"/>
      </xdr:nvSpPr>
      <xdr:spPr>
        <a:xfrm>
          <a:off x="59872" y="11840028"/>
          <a:ext cx="3026228"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3.</a:t>
          </a:r>
          <a:r>
            <a:rPr lang="en-US" sz="1100" baseline="0"/>
            <a:t> Paste QUALITY AND DELIVERY DATA (Values Only) into CELL A3</a:t>
          </a:r>
          <a:endParaRPr lang="en-US" sz="1100"/>
        </a:p>
      </xdr:txBody>
    </xdr:sp>
    <xdr:clientData/>
  </xdr:oneCellAnchor>
  <xdr:oneCellAnchor>
    <xdr:from>
      <xdr:col>3</xdr:col>
      <xdr:colOff>1123042</xdr:colOff>
      <xdr:row>58</xdr:row>
      <xdr:rowOff>21772</xdr:rowOff>
    </xdr:from>
    <xdr:ext cx="1805216" cy="264560"/>
    <xdr:sp macro="" textlink="">
      <xdr:nvSpPr>
        <xdr:cNvPr id="16" name="TextBox 15">
          <a:extLst>
            <a:ext uri="{FF2B5EF4-FFF2-40B4-BE49-F238E27FC236}">
              <a16:creationId xmlns:a16="http://schemas.microsoft.com/office/drawing/2014/main" id="{8B863EE6-048B-9E4C-B403-A9BB833B85A1}"/>
            </a:ext>
          </a:extLst>
        </xdr:cNvPr>
        <xdr:cNvSpPr txBox="1"/>
      </xdr:nvSpPr>
      <xdr:spPr>
        <a:xfrm>
          <a:off x="4793342" y="11908972"/>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FILTER BUTTON.</a:t>
          </a:r>
          <a:endParaRPr lang="en-US" sz="1100"/>
        </a:p>
      </xdr:txBody>
    </xdr:sp>
    <xdr:clientData/>
  </xdr:oneCellAnchor>
  <xdr:twoCellAnchor>
    <xdr:from>
      <xdr:col>4</xdr:col>
      <xdr:colOff>1714500</xdr:colOff>
      <xdr:row>59</xdr:row>
      <xdr:rowOff>110347</xdr:rowOff>
    </xdr:from>
    <xdr:to>
      <xdr:col>4</xdr:col>
      <xdr:colOff>2178049</xdr:colOff>
      <xdr:row>66</xdr:row>
      <xdr:rowOff>38100</xdr:rowOff>
    </xdr:to>
    <xdr:cxnSp macro="">
      <xdr:nvCxnSpPr>
        <xdr:cNvPr id="17" name="Straight Arrow Connector 16">
          <a:extLst>
            <a:ext uri="{FF2B5EF4-FFF2-40B4-BE49-F238E27FC236}">
              <a16:creationId xmlns:a16="http://schemas.microsoft.com/office/drawing/2014/main" id="{25968DA7-1DC8-2B4C-AE26-FB8BC5F0D491}"/>
            </a:ext>
          </a:extLst>
        </xdr:cNvPr>
        <xdr:cNvCxnSpPr>
          <a:stCxn id="19" idx="2"/>
        </xdr:cNvCxnSpPr>
      </xdr:nvCxnSpPr>
      <xdr:spPr>
        <a:xfrm flipH="1">
          <a:off x="7937500" y="12200747"/>
          <a:ext cx="463549" cy="135015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330200</xdr:colOff>
      <xdr:row>76</xdr:row>
      <xdr:rowOff>163123</xdr:rowOff>
    </xdr:from>
    <xdr:to>
      <xdr:col>6</xdr:col>
      <xdr:colOff>520700</xdr:colOff>
      <xdr:row>82</xdr:row>
      <xdr:rowOff>63500</xdr:rowOff>
    </xdr:to>
    <xdr:cxnSp macro="">
      <xdr:nvCxnSpPr>
        <xdr:cNvPr id="18" name="Straight Arrow Connector 17">
          <a:extLst>
            <a:ext uri="{FF2B5EF4-FFF2-40B4-BE49-F238E27FC236}">
              <a16:creationId xmlns:a16="http://schemas.microsoft.com/office/drawing/2014/main" id="{81D09DAC-6729-A94F-8D1C-453766EA6380}"/>
            </a:ext>
          </a:extLst>
        </xdr:cNvPr>
        <xdr:cNvCxnSpPr/>
      </xdr:nvCxnSpPr>
      <xdr:spPr>
        <a:xfrm>
          <a:off x="6553200" y="15707923"/>
          <a:ext cx="3517900" cy="1119577"/>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1275441</xdr:colOff>
      <xdr:row>58</xdr:row>
      <xdr:rowOff>48987</xdr:rowOff>
    </xdr:from>
    <xdr:ext cx="1805216" cy="264560"/>
    <xdr:sp macro="" textlink="">
      <xdr:nvSpPr>
        <xdr:cNvPr id="19" name="TextBox 18">
          <a:extLst>
            <a:ext uri="{FF2B5EF4-FFF2-40B4-BE49-F238E27FC236}">
              <a16:creationId xmlns:a16="http://schemas.microsoft.com/office/drawing/2014/main" id="{33D974D6-64C6-D443-B2A7-6BBA414DEB68}"/>
            </a:ext>
          </a:extLst>
        </xdr:cNvPr>
        <xdr:cNvSpPr txBox="1"/>
      </xdr:nvSpPr>
      <xdr:spPr>
        <a:xfrm>
          <a:off x="7498441" y="11936187"/>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ASCENDING.</a:t>
          </a:r>
          <a:endParaRPr lang="en-US" sz="1100"/>
        </a:p>
      </xdr:txBody>
    </xdr:sp>
    <xdr:clientData/>
  </xdr:oneCellAnchor>
  <xdr:oneCellAnchor>
    <xdr:from>
      <xdr:col>3</xdr:col>
      <xdr:colOff>876300</xdr:colOff>
      <xdr:row>75</xdr:row>
      <xdr:rowOff>94343</xdr:rowOff>
    </xdr:from>
    <xdr:ext cx="4229100" cy="264560"/>
    <xdr:sp macro="" textlink="">
      <xdr:nvSpPr>
        <xdr:cNvPr id="21" name="TextBox 20">
          <a:extLst>
            <a:ext uri="{FF2B5EF4-FFF2-40B4-BE49-F238E27FC236}">
              <a16:creationId xmlns:a16="http://schemas.microsoft.com/office/drawing/2014/main" id="{41716C1A-FBE1-7B46-9F12-D610C090F82F}"/>
            </a:ext>
          </a:extLst>
        </xdr:cNvPr>
        <xdr:cNvSpPr txBox="1"/>
      </xdr:nvSpPr>
      <xdr:spPr>
        <a:xfrm>
          <a:off x="4546600" y="15435943"/>
          <a:ext cx="42291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5.</a:t>
          </a:r>
          <a:r>
            <a:rPr lang="en-US" sz="1100" baseline="0"/>
            <a:t> Spreadsheet Ranks Suppliers by Total Quality and Delivery Points</a:t>
          </a:r>
          <a:endParaRPr lang="en-US" sz="1100"/>
        </a:p>
      </xdr:txBody>
    </xdr:sp>
    <xdr:clientData/>
  </xdr:oneCellAnchor>
  <xdr:twoCellAnchor editAs="oneCell">
    <xdr:from>
      <xdr:col>3</xdr:col>
      <xdr:colOff>1351530</xdr:colOff>
      <xdr:row>30</xdr:row>
      <xdr:rowOff>0</xdr:rowOff>
    </xdr:from>
    <xdr:to>
      <xdr:col>6</xdr:col>
      <xdr:colOff>533399</xdr:colOff>
      <xdr:row>43</xdr:row>
      <xdr:rowOff>152400</xdr:rowOff>
    </xdr:to>
    <xdr:pic>
      <xdr:nvPicPr>
        <xdr:cNvPr id="34" name="Picture 33">
          <a:extLst>
            <a:ext uri="{FF2B5EF4-FFF2-40B4-BE49-F238E27FC236}">
              <a16:creationId xmlns:a16="http://schemas.microsoft.com/office/drawing/2014/main" id="{CA8ED331-225E-2B9F-D7B4-B807F50D57F8}"/>
            </a:ext>
          </a:extLst>
        </xdr:cNvPr>
        <xdr:cNvPicPr>
          <a:picLocks noChangeAspect="1"/>
        </xdr:cNvPicPr>
      </xdr:nvPicPr>
      <xdr:blipFill>
        <a:blip xmlns:r="http://schemas.openxmlformats.org/officeDocument/2006/relationships" r:embed="rId4"/>
        <a:stretch>
          <a:fillRect/>
        </a:stretch>
      </xdr:blipFill>
      <xdr:spPr>
        <a:xfrm>
          <a:off x="5021830" y="5384800"/>
          <a:ext cx="5061969" cy="2794000"/>
        </a:xfrm>
        <a:prstGeom prst="rect">
          <a:avLst/>
        </a:prstGeom>
      </xdr:spPr>
    </xdr:pic>
    <xdr:clientData/>
  </xdr:twoCellAnchor>
  <xdr:twoCellAnchor>
    <xdr:from>
      <xdr:col>4</xdr:col>
      <xdr:colOff>298449</xdr:colOff>
      <xdr:row>59</xdr:row>
      <xdr:rowOff>72247</xdr:rowOff>
    </xdr:from>
    <xdr:to>
      <xdr:col>5</xdr:col>
      <xdr:colOff>317500</xdr:colOff>
      <xdr:row>63</xdr:row>
      <xdr:rowOff>25400</xdr:rowOff>
    </xdr:to>
    <xdr:cxnSp macro="">
      <xdr:nvCxnSpPr>
        <xdr:cNvPr id="43" name="Straight Arrow Connector 42">
          <a:extLst>
            <a:ext uri="{FF2B5EF4-FFF2-40B4-BE49-F238E27FC236}">
              <a16:creationId xmlns:a16="http://schemas.microsoft.com/office/drawing/2014/main" id="{30A54442-8774-4D47-BBCF-56BAB445853E}"/>
            </a:ext>
          </a:extLst>
        </xdr:cNvPr>
        <xdr:cNvCxnSpPr/>
      </xdr:nvCxnSpPr>
      <xdr:spPr>
        <a:xfrm>
          <a:off x="6521449" y="12162647"/>
          <a:ext cx="2571751" cy="76595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533400</xdr:colOff>
      <xdr:row>30</xdr:row>
      <xdr:rowOff>12700</xdr:rowOff>
    </xdr:from>
    <xdr:to>
      <xdr:col>7</xdr:col>
      <xdr:colOff>38100</xdr:colOff>
      <xdr:row>44</xdr:row>
      <xdr:rowOff>65243</xdr:rowOff>
    </xdr:to>
    <xdr:pic>
      <xdr:nvPicPr>
        <xdr:cNvPr id="25" name="Picture 24">
          <a:extLst>
            <a:ext uri="{FF2B5EF4-FFF2-40B4-BE49-F238E27FC236}">
              <a16:creationId xmlns:a16="http://schemas.microsoft.com/office/drawing/2014/main" id="{A392CC5E-3492-5D7B-4D25-9F76C37A9817}"/>
            </a:ext>
          </a:extLst>
        </xdr:cNvPr>
        <xdr:cNvPicPr>
          <a:picLocks noChangeAspect="1"/>
        </xdr:cNvPicPr>
      </xdr:nvPicPr>
      <xdr:blipFill>
        <a:blip xmlns:r="http://schemas.openxmlformats.org/officeDocument/2006/relationships" r:embed="rId1"/>
        <a:stretch>
          <a:fillRect/>
        </a:stretch>
      </xdr:blipFill>
      <xdr:spPr>
        <a:xfrm>
          <a:off x="6756400" y="5803900"/>
          <a:ext cx="3670300" cy="2897343"/>
        </a:xfrm>
        <a:prstGeom prst="rect">
          <a:avLst/>
        </a:prstGeom>
      </xdr:spPr>
    </xdr:pic>
    <xdr:clientData/>
  </xdr:twoCellAnchor>
  <xdr:twoCellAnchor>
    <xdr:from>
      <xdr:col>2</xdr:col>
      <xdr:colOff>28574</xdr:colOff>
      <xdr:row>6</xdr:row>
      <xdr:rowOff>169862</xdr:rowOff>
    </xdr:from>
    <xdr:to>
      <xdr:col>3</xdr:col>
      <xdr:colOff>130174</xdr:colOff>
      <xdr:row>10</xdr:row>
      <xdr:rowOff>152400</xdr:rowOff>
    </xdr:to>
    <xdr:sp macro="" textlink="">
      <xdr:nvSpPr>
        <xdr:cNvPr id="2" name="Pentagon 1">
          <a:extLst>
            <a:ext uri="{FF2B5EF4-FFF2-40B4-BE49-F238E27FC236}">
              <a16:creationId xmlns:a16="http://schemas.microsoft.com/office/drawing/2014/main" id="{8913A9B3-1D21-7947-A947-740C6F53C626}"/>
            </a:ext>
          </a:extLst>
        </xdr:cNvPr>
        <xdr:cNvSpPr/>
      </xdr:nvSpPr>
      <xdr:spPr>
        <a:xfrm>
          <a:off x="1057274" y="1452562"/>
          <a:ext cx="2743200" cy="744538"/>
        </a:xfrm>
        <a:prstGeom prst="homePlate">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ysClr val="windowText" lastClr="000000"/>
              </a:solidFill>
            </a:rPr>
            <a:t>Step 1  </a:t>
          </a:r>
        </a:p>
        <a:p>
          <a:pPr algn="ctr"/>
          <a:r>
            <a:rPr lang="en-GB" sz="1200">
              <a:solidFill>
                <a:sysClr val="windowText" lastClr="000000"/>
              </a:solidFill>
            </a:rPr>
            <a:t>Highlight</a:t>
          </a:r>
          <a:r>
            <a:rPr lang="en-GB" sz="1200" baseline="0">
              <a:solidFill>
                <a:sysClr val="windowText" lastClr="000000"/>
              </a:solidFill>
            </a:rPr>
            <a:t> Spend Data and Copy Values into Spreadsheet</a:t>
          </a:r>
          <a:endParaRPr lang="en-GB" sz="1200">
            <a:solidFill>
              <a:sysClr val="windowText" lastClr="000000"/>
            </a:solidFill>
          </a:endParaRPr>
        </a:p>
      </xdr:txBody>
    </xdr:sp>
    <xdr:clientData/>
  </xdr:twoCellAnchor>
  <xdr:twoCellAnchor>
    <xdr:from>
      <xdr:col>3</xdr:col>
      <xdr:colOff>0</xdr:colOff>
      <xdr:row>6</xdr:row>
      <xdr:rowOff>195262</xdr:rowOff>
    </xdr:from>
    <xdr:to>
      <xdr:col>3</xdr:col>
      <xdr:colOff>2549525</xdr:colOff>
      <xdr:row>10</xdr:row>
      <xdr:rowOff>165100</xdr:rowOff>
    </xdr:to>
    <xdr:sp macro="" textlink="">
      <xdr:nvSpPr>
        <xdr:cNvPr id="3" name="Chevron 2">
          <a:extLst>
            <a:ext uri="{FF2B5EF4-FFF2-40B4-BE49-F238E27FC236}">
              <a16:creationId xmlns:a16="http://schemas.microsoft.com/office/drawing/2014/main" id="{8E0F05FB-63E9-B14F-9161-2782E232DF42}"/>
            </a:ext>
          </a:extLst>
        </xdr:cNvPr>
        <xdr:cNvSpPr/>
      </xdr:nvSpPr>
      <xdr:spPr>
        <a:xfrm>
          <a:off x="3670300" y="1477962"/>
          <a:ext cx="2549525" cy="7318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2</a:t>
          </a:r>
        </a:p>
        <a:p>
          <a:pPr algn="ctr"/>
          <a:r>
            <a:rPr lang="en-GB" sz="1200">
              <a:solidFill>
                <a:schemeClr val="tx1"/>
              </a:solidFill>
            </a:rPr>
            <a:t>Sort Data</a:t>
          </a:r>
          <a:r>
            <a:rPr lang="en-GB" sz="1200" baseline="0">
              <a:solidFill>
                <a:schemeClr val="tx1"/>
              </a:solidFill>
            </a:rPr>
            <a:t> by Final Rank</a:t>
          </a:r>
          <a:endParaRPr lang="en-GB" sz="1200">
            <a:solidFill>
              <a:schemeClr val="tx1"/>
            </a:solidFill>
          </a:endParaRPr>
        </a:p>
      </xdr:txBody>
    </xdr:sp>
    <xdr:clientData/>
  </xdr:twoCellAnchor>
  <xdr:twoCellAnchor>
    <xdr:from>
      <xdr:col>3</xdr:col>
      <xdr:colOff>2466975</xdr:colOff>
      <xdr:row>7</xdr:row>
      <xdr:rowOff>30162</xdr:rowOff>
    </xdr:from>
    <xdr:to>
      <xdr:col>4</xdr:col>
      <xdr:colOff>2498725</xdr:colOff>
      <xdr:row>10</xdr:row>
      <xdr:rowOff>139700</xdr:rowOff>
    </xdr:to>
    <xdr:sp macro="" textlink="">
      <xdr:nvSpPr>
        <xdr:cNvPr id="4" name="Chevron 3">
          <a:extLst>
            <a:ext uri="{FF2B5EF4-FFF2-40B4-BE49-F238E27FC236}">
              <a16:creationId xmlns:a16="http://schemas.microsoft.com/office/drawing/2014/main" id="{0C5ABC1B-4E34-7B4E-9A1F-6892DE1A617E}"/>
            </a:ext>
          </a:extLst>
        </xdr:cNvPr>
        <xdr:cNvSpPr/>
      </xdr:nvSpPr>
      <xdr:spPr>
        <a:xfrm>
          <a:off x="6137275" y="1503362"/>
          <a:ext cx="2584450" cy="6810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3 </a:t>
          </a:r>
        </a:p>
        <a:p>
          <a:pPr algn="ctr"/>
          <a:r>
            <a:rPr lang="en-GB" sz="1200">
              <a:solidFill>
                <a:schemeClr val="tx1"/>
              </a:solidFill>
            </a:rPr>
            <a:t>Review Supplier</a:t>
          </a:r>
          <a:r>
            <a:rPr lang="en-GB" sz="1200" baseline="0">
              <a:solidFill>
                <a:schemeClr val="tx1"/>
              </a:solidFill>
            </a:rPr>
            <a:t> Type</a:t>
          </a:r>
          <a:endParaRPr lang="en-GB" sz="1200">
            <a:solidFill>
              <a:schemeClr val="tx1"/>
            </a:solidFill>
          </a:endParaRPr>
        </a:p>
      </xdr:txBody>
    </xdr:sp>
    <xdr:clientData/>
  </xdr:twoCellAnchor>
  <xdr:oneCellAnchor>
    <xdr:from>
      <xdr:col>2</xdr:col>
      <xdr:colOff>720272</xdr:colOff>
      <xdr:row>26</xdr:row>
      <xdr:rowOff>92528</xdr:rowOff>
    </xdr:from>
    <xdr:ext cx="2895600" cy="264560"/>
    <xdr:sp macro="" textlink="">
      <xdr:nvSpPr>
        <xdr:cNvPr id="13" name="TextBox 12">
          <a:extLst>
            <a:ext uri="{FF2B5EF4-FFF2-40B4-BE49-F238E27FC236}">
              <a16:creationId xmlns:a16="http://schemas.microsoft.com/office/drawing/2014/main" id="{D29B26ED-8860-F14B-8C9A-1388CBE2A860}"/>
            </a:ext>
          </a:extLst>
        </xdr:cNvPr>
        <xdr:cNvSpPr txBox="1"/>
      </xdr:nvSpPr>
      <xdr:spPr>
        <a:xfrm>
          <a:off x="1748972" y="5070928"/>
          <a:ext cx="28956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1. Highlight Data from Spend Ranking Tab</a:t>
          </a:r>
          <a:endParaRPr lang="en-US" sz="1100"/>
        </a:p>
      </xdr:txBody>
    </xdr:sp>
    <xdr:clientData/>
  </xdr:oneCellAnchor>
  <xdr:twoCellAnchor>
    <xdr:from>
      <xdr:col>3</xdr:col>
      <xdr:colOff>974272</xdr:colOff>
      <xdr:row>27</xdr:row>
      <xdr:rowOff>21608</xdr:rowOff>
    </xdr:from>
    <xdr:to>
      <xdr:col>6</xdr:col>
      <xdr:colOff>429985</xdr:colOff>
      <xdr:row>30</xdr:row>
      <xdr:rowOff>48986</xdr:rowOff>
    </xdr:to>
    <xdr:cxnSp macro="">
      <xdr:nvCxnSpPr>
        <xdr:cNvPr id="14" name="Straight Arrow Connector 13">
          <a:extLst>
            <a:ext uri="{FF2B5EF4-FFF2-40B4-BE49-F238E27FC236}">
              <a16:creationId xmlns:a16="http://schemas.microsoft.com/office/drawing/2014/main" id="{4EA7BD66-88F4-694E-B506-F0A7374528D2}"/>
            </a:ext>
          </a:extLst>
        </xdr:cNvPr>
        <xdr:cNvCxnSpPr>
          <a:stCxn id="13" idx="3"/>
        </xdr:cNvCxnSpPr>
      </xdr:nvCxnSpPr>
      <xdr:spPr>
        <a:xfrm>
          <a:off x="4644572" y="5203208"/>
          <a:ext cx="5335813" cy="636978"/>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459080</xdr:colOff>
      <xdr:row>37</xdr:row>
      <xdr:rowOff>114300</xdr:rowOff>
    </xdr:from>
    <xdr:to>
      <xdr:col>4</xdr:col>
      <xdr:colOff>241300</xdr:colOff>
      <xdr:row>59</xdr:row>
      <xdr:rowOff>153849</xdr:rowOff>
    </xdr:to>
    <xdr:pic>
      <xdr:nvPicPr>
        <xdr:cNvPr id="28" name="Picture 27">
          <a:extLst>
            <a:ext uri="{FF2B5EF4-FFF2-40B4-BE49-F238E27FC236}">
              <a16:creationId xmlns:a16="http://schemas.microsoft.com/office/drawing/2014/main" id="{B0A30220-E341-D087-43DE-CEF273AD4A15}"/>
            </a:ext>
          </a:extLst>
        </xdr:cNvPr>
        <xdr:cNvPicPr>
          <a:picLocks noChangeAspect="1"/>
        </xdr:cNvPicPr>
      </xdr:nvPicPr>
      <xdr:blipFill>
        <a:blip xmlns:r="http://schemas.openxmlformats.org/officeDocument/2006/relationships" r:embed="rId2"/>
        <a:stretch>
          <a:fillRect/>
        </a:stretch>
      </xdr:blipFill>
      <xdr:spPr>
        <a:xfrm>
          <a:off x="751180" y="6718300"/>
          <a:ext cx="5713120" cy="4509949"/>
        </a:xfrm>
        <a:prstGeom prst="rect">
          <a:avLst/>
        </a:prstGeom>
      </xdr:spPr>
    </xdr:pic>
    <xdr:clientData/>
  </xdr:twoCellAnchor>
  <xdr:twoCellAnchor editAs="oneCell">
    <xdr:from>
      <xdr:col>2</xdr:col>
      <xdr:colOff>1905000</xdr:colOff>
      <xdr:row>62</xdr:row>
      <xdr:rowOff>76200</xdr:rowOff>
    </xdr:from>
    <xdr:to>
      <xdr:col>7</xdr:col>
      <xdr:colOff>317500</xdr:colOff>
      <xdr:row>81</xdr:row>
      <xdr:rowOff>9071</xdr:rowOff>
    </xdr:to>
    <xdr:pic>
      <xdr:nvPicPr>
        <xdr:cNvPr id="30" name="Picture 29">
          <a:extLst>
            <a:ext uri="{FF2B5EF4-FFF2-40B4-BE49-F238E27FC236}">
              <a16:creationId xmlns:a16="http://schemas.microsoft.com/office/drawing/2014/main" id="{5E83D613-A360-238F-AA58-031118EBFC97}"/>
            </a:ext>
          </a:extLst>
        </xdr:cNvPr>
        <xdr:cNvPicPr>
          <a:picLocks noChangeAspect="1"/>
        </xdr:cNvPicPr>
      </xdr:nvPicPr>
      <xdr:blipFill>
        <a:blip xmlns:r="http://schemas.openxmlformats.org/officeDocument/2006/relationships" r:embed="rId3"/>
        <a:stretch>
          <a:fillRect/>
        </a:stretch>
      </xdr:blipFill>
      <xdr:spPr>
        <a:xfrm>
          <a:off x="2933700" y="12369800"/>
          <a:ext cx="7772400" cy="3793671"/>
        </a:xfrm>
        <a:prstGeom prst="rect">
          <a:avLst/>
        </a:prstGeom>
      </xdr:spPr>
    </xdr:pic>
    <xdr:clientData/>
  </xdr:twoCellAnchor>
  <xdr:twoCellAnchor>
    <xdr:from>
      <xdr:col>3</xdr:col>
      <xdr:colOff>986972</xdr:colOff>
      <xdr:row>27</xdr:row>
      <xdr:rowOff>148608</xdr:rowOff>
    </xdr:from>
    <xdr:to>
      <xdr:col>4</xdr:col>
      <xdr:colOff>1358900</xdr:colOff>
      <xdr:row>30</xdr:row>
      <xdr:rowOff>127000</xdr:rowOff>
    </xdr:to>
    <xdr:cxnSp macro="">
      <xdr:nvCxnSpPr>
        <xdr:cNvPr id="33" name="Straight Arrow Connector 32">
          <a:extLst>
            <a:ext uri="{FF2B5EF4-FFF2-40B4-BE49-F238E27FC236}">
              <a16:creationId xmlns:a16="http://schemas.microsoft.com/office/drawing/2014/main" id="{85103D9B-CC2C-AC4E-880F-C47F86B8F303}"/>
            </a:ext>
          </a:extLst>
        </xdr:cNvPr>
        <xdr:cNvCxnSpPr/>
      </xdr:nvCxnSpPr>
      <xdr:spPr>
        <a:xfrm>
          <a:off x="4657272" y="5330208"/>
          <a:ext cx="2924628" cy="587992"/>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2117272</xdr:colOff>
      <xdr:row>27</xdr:row>
      <xdr:rowOff>161308</xdr:rowOff>
    </xdr:from>
    <xdr:to>
      <xdr:col>4</xdr:col>
      <xdr:colOff>685800</xdr:colOff>
      <xdr:row>30</xdr:row>
      <xdr:rowOff>152400</xdr:rowOff>
    </xdr:to>
    <xdr:cxnSp macro="">
      <xdr:nvCxnSpPr>
        <xdr:cNvPr id="34" name="Straight Arrow Connector 33">
          <a:extLst>
            <a:ext uri="{FF2B5EF4-FFF2-40B4-BE49-F238E27FC236}">
              <a16:creationId xmlns:a16="http://schemas.microsoft.com/office/drawing/2014/main" id="{0235BFF9-E69A-8D4D-ADF4-D9009EB91DDA}"/>
            </a:ext>
          </a:extLst>
        </xdr:cNvPr>
        <xdr:cNvCxnSpPr/>
      </xdr:nvCxnSpPr>
      <xdr:spPr>
        <a:xfrm>
          <a:off x="3145972" y="5342908"/>
          <a:ext cx="3762828" cy="600692"/>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605972</xdr:colOff>
      <xdr:row>30</xdr:row>
      <xdr:rowOff>194128</xdr:rowOff>
    </xdr:from>
    <xdr:ext cx="2895600" cy="264560"/>
    <xdr:sp macro="" textlink="">
      <xdr:nvSpPr>
        <xdr:cNvPr id="38" name="TextBox 37">
          <a:extLst>
            <a:ext uri="{FF2B5EF4-FFF2-40B4-BE49-F238E27FC236}">
              <a16:creationId xmlns:a16="http://schemas.microsoft.com/office/drawing/2014/main" id="{E36D365B-959B-4148-82C7-08EDF0DEE805}"/>
            </a:ext>
          </a:extLst>
        </xdr:cNvPr>
        <xdr:cNvSpPr txBox="1"/>
      </xdr:nvSpPr>
      <xdr:spPr>
        <a:xfrm>
          <a:off x="898072" y="5985328"/>
          <a:ext cx="28956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3. Paste the data VALUES starting in Cell A3</a:t>
          </a:r>
          <a:endParaRPr lang="en-US" sz="1100"/>
        </a:p>
      </xdr:txBody>
    </xdr:sp>
    <xdr:clientData/>
  </xdr:oneCellAnchor>
  <xdr:twoCellAnchor>
    <xdr:from>
      <xdr:col>2</xdr:col>
      <xdr:colOff>177800</xdr:colOff>
      <xdr:row>32</xdr:row>
      <xdr:rowOff>47008</xdr:rowOff>
    </xdr:from>
    <xdr:to>
      <xdr:col>2</xdr:col>
      <xdr:colOff>1037772</xdr:colOff>
      <xdr:row>40</xdr:row>
      <xdr:rowOff>63500</xdr:rowOff>
    </xdr:to>
    <xdr:cxnSp macro="">
      <xdr:nvCxnSpPr>
        <xdr:cNvPr id="39" name="Straight Arrow Connector 38">
          <a:extLst>
            <a:ext uri="{FF2B5EF4-FFF2-40B4-BE49-F238E27FC236}">
              <a16:creationId xmlns:a16="http://schemas.microsoft.com/office/drawing/2014/main" id="{6DEB8D4E-5E36-6147-B511-4FCAFB39EC7C}"/>
            </a:ext>
          </a:extLst>
        </xdr:cNvPr>
        <xdr:cNvCxnSpPr/>
      </xdr:nvCxnSpPr>
      <xdr:spPr>
        <a:xfrm flipH="1">
          <a:off x="1206500" y="6244608"/>
          <a:ext cx="859972" cy="1642092"/>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0</xdr:colOff>
      <xdr:row>57</xdr:row>
      <xdr:rowOff>0</xdr:rowOff>
    </xdr:from>
    <xdr:ext cx="1805216" cy="264560"/>
    <xdr:sp macro="" textlink="">
      <xdr:nvSpPr>
        <xdr:cNvPr id="41" name="TextBox 40">
          <a:extLst>
            <a:ext uri="{FF2B5EF4-FFF2-40B4-BE49-F238E27FC236}">
              <a16:creationId xmlns:a16="http://schemas.microsoft.com/office/drawing/2014/main" id="{DAA3BE12-6D11-7544-AD7E-71B2AE9BF462}"/>
            </a:ext>
          </a:extLst>
        </xdr:cNvPr>
        <xdr:cNvSpPr txBox="1"/>
      </xdr:nvSpPr>
      <xdr:spPr>
        <a:xfrm>
          <a:off x="6223000" y="11277600"/>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FILTER BUTTON.</a:t>
          </a:r>
          <a:endParaRPr lang="en-US" sz="1100"/>
        </a:p>
      </xdr:txBody>
    </xdr:sp>
    <xdr:clientData/>
  </xdr:oneCellAnchor>
  <xdr:twoCellAnchor>
    <xdr:from>
      <xdr:col>5</xdr:col>
      <xdr:colOff>591458</xdr:colOff>
      <xdr:row>58</xdr:row>
      <xdr:rowOff>88575</xdr:rowOff>
    </xdr:from>
    <xdr:to>
      <xdr:col>6</xdr:col>
      <xdr:colOff>280307</xdr:colOff>
      <xdr:row>65</xdr:row>
      <xdr:rowOff>16328</xdr:rowOff>
    </xdr:to>
    <xdr:cxnSp macro="">
      <xdr:nvCxnSpPr>
        <xdr:cNvPr id="42" name="Straight Arrow Connector 41">
          <a:extLst>
            <a:ext uri="{FF2B5EF4-FFF2-40B4-BE49-F238E27FC236}">
              <a16:creationId xmlns:a16="http://schemas.microsoft.com/office/drawing/2014/main" id="{756CF542-953E-1844-BEF7-D2A16ED06FCA}"/>
            </a:ext>
          </a:extLst>
        </xdr:cNvPr>
        <xdr:cNvCxnSpPr>
          <a:stCxn id="43" idx="2"/>
        </xdr:cNvCxnSpPr>
      </xdr:nvCxnSpPr>
      <xdr:spPr>
        <a:xfrm flipH="1">
          <a:off x="9367158" y="11569375"/>
          <a:ext cx="463549" cy="135015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152399</xdr:colOff>
      <xdr:row>57</xdr:row>
      <xdr:rowOff>27215</xdr:rowOff>
    </xdr:from>
    <xdr:ext cx="1805216" cy="264560"/>
    <xdr:sp macro="" textlink="">
      <xdr:nvSpPr>
        <xdr:cNvPr id="43" name="TextBox 42">
          <a:extLst>
            <a:ext uri="{FF2B5EF4-FFF2-40B4-BE49-F238E27FC236}">
              <a16:creationId xmlns:a16="http://schemas.microsoft.com/office/drawing/2014/main" id="{BF87410A-C896-0E48-A44F-6B7737FCAA3C}"/>
            </a:ext>
          </a:extLst>
        </xdr:cNvPr>
        <xdr:cNvSpPr txBox="1"/>
      </xdr:nvSpPr>
      <xdr:spPr>
        <a:xfrm>
          <a:off x="8928099" y="11304815"/>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ASCENDING.</a:t>
          </a:r>
          <a:endParaRPr lang="en-US" sz="1100"/>
        </a:p>
      </xdr:txBody>
    </xdr:sp>
    <xdr:clientData/>
  </xdr:oneCellAnchor>
  <xdr:twoCellAnchor>
    <xdr:from>
      <xdr:col>4</xdr:col>
      <xdr:colOff>1728107</xdr:colOff>
      <xdr:row>58</xdr:row>
      <xdr:rowOff>50475</xdr:rowOff>
    </xdr:from>
    <xdr:to>
      <xdr:col>4</xdr:col>
      <xdr:colOff>2006600</xdr:colOff>
      <xdr:row>63</xdr:row>
      <xdr:rowOff>177800</xdr:rowOff>
    </xdr:to>
    <xdr:cxnSp macro="">
      <xdr:nvCxnSpPr>
        <xdr:cNvPr id="44" name="Straight Arrow Connector 43">
          <a:extLst>
            <a:ext uri="{FF2B5EF4-FFF2-40B4-BE49-F238E27FC236}">
              <a16:creationId xmlns:a16="http://schemas.microsoft.com/office/drawing/2014/main" id="{02787B55-E088-1146-80E1-1FE0A70B3315}"/>
            </a:ext>
          </a:extLst>
        </xdr:cNvPr>
        <xdr:cNvCxnSpPr/>
      </xdr:nvCxnSpPr>
      <xdr:spPr>
        <a:xfrm>
          <a:off x="7951107" y="11531275"/>
          <a:ext cx="278493" cy="1143325"/>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393700</xdr:colOff>
      <xdr:row>85</xdr:row>
      <xdr:rowOff>114300</xdr:rowOff>
    </xdr:from>
    <xdr:to>
      <xdr:col>5</xdr:col>
      <xdr:colOff>419100</xdr:colOff>
      <xdr:row>107</xdr:row>
      <xdr:rowOff>23511</xdr:rowOff>
    </xdr:to>
    <xdr:pic>
      <xdr:nvPicPr>
        <xdr:cNvPr id="47" name="Picture 46">
          <a:extLst>
            <a:ext uri="{FF2B5EF4-FFF2-40B4-BE49-F238E27FC236}">
              <a16:creationId xmlns:a16="http://schemas.microsoft.com/office/drawing/2014/main" id="{61649DC4-E449-DDC7-AF1A-AFAFFBC34F65}"/>
            </a:ext>
          </a:extLst>
        </xdr:cNvPr>
        <xdr:cNvPicPr>
          <a:picLocks noChangeAspect="1"/>
        </xdr:cNvPicPr>
      </xdr:nvPicPr>
      <xdr:blipFill>
        <a:blip xmlns:r="http://schemas.openxmlformats.org/officeDocument/2006/relationships" r:embed="rId4"/>
        <a:stretch>
          <a:fillRect/>
        </a:stretch>
      </xdr:blipFill>
      <xdr:spPr>
        <a:xfrm>
          <a:off x="1422400" y="17081500"/>
          <a:ext cx="7772400" cy="4379611"/>
        </a:xfrm>
        <a:prstGeom prst="rect">
          <a:avLst/>
        </a:prstGeom>
      </xdr:spPr>
    </xdr:pic>
    <xdr:clientData/>
  </xdr:twoCellAnchor>
  <xdr:oneCellAnchor>
    <xdr:from>
      <xdr:col>1</xdr:col>
      <xdr:colOff>139700</xdr:colOff>
      <xdr:row>81</xdr:row>
      <xdr:rowOff>139700</xdr:rowOff>
    </xdr:from>
    <xdr:ext cx="3314700" cy="266700"/>
    <xdr:sp macro="" textlink="">
      <xdr:nvSpPr>
        <xdr:cNvPr id="48" name="TextBox 47">
          <a:extLst>
            <a:ext uri="{FF2B5EF4-FFF2-40B4-BE49-F238E27FC236}">
              <a16:creationId xmlns:a16="http://schemas.microsoft.com/office/drawing/2014/main" id="{447670DF-26AF-5242-8EFB-605CB7E764A9}"/>
            </a:ext>
          </a:extLst>
        </xdr:cNvPr>
        <xdr:cNvSpPr txBox="1"/>
      </xdr:nvSpPr>
      <xdr:spPr>
        <a:xfrm>
          <a:off x="431800" y="16700500"/>
          <a:ext cx="3314700" cy="2667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5.</a:t>
          </a:r>
          <a:r>
            <a:rPr lang="en-US" sz="1100" baseline="0"/>
            <a:t> Review Intial Supply Type Column for any changes.</a:t>
          </a:r>
          <a:endParaRPr lang="en-US" sz="1100"/>
        </a:p>
      </xdr:txBody>
    </xdr:sp>
    <xdr:clientData/>
  </xdr:oneCellAnchor>
  <xdr:twoCellAnchor>
    <xdr:from>
      <xdr:col>3</xdr:col>
      <xdr:colOff>64407</xdr:colOff>
      <xdr:row>82</xdr:row>
      <xdr:rowOff>12375</xdr:rowOff>
    </xdr:from>
    <xdr:to>
      <xdr:col>4</xdr:col>
      <xdr:colOff>1968500</xdr:colOff>
      <xdr:row>85</xdr:row>
      <xdr:rowOff>127000</xdr:rowOff>
    </xdr:to>
    <xdr:cxnSp macro="">
      <xdr:nvCxnSpPr>
        <xdr:cNvPr id="49" name="Straight Arrow Connector 48">
          <a:extLst>
            <a:ext uri="{FF2B5EF4-FFF2-40B4-BE49-F238E27FC236}">
              <a16:creationId xmlns:a16="http://schemas.microsoft.com/office/drawing/2014/main" id="{3F99F086-8E96-6241-AFD7-D228DBDFBAB4}"/>
            </a:ext>
          </a:extLst>
        </xdr:cNvPr>
        <xdr:cNvCxnSpPr/>
      </xdr:nvCxnSpPr>
      <xdr:spPr>
        <a:xfrm>
          <a:off x="3734707" y="16776375"/>
          <a:ext cx="4456793" cy="724225"/>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2EF81E5-7275-0B42-8134-8DA76E4CF37F}" name="Table1" displayName="Table1" ref="A2:J65" totalsRowShown="0" headerRowDxfId="28" dataDxfId="27">
  <autoFilter ref="A2:J65" xr:uid="{B2EF81E5-7275-0B42-8134-8DA76E4CF37F}"/>
  <sortState xmlns:xlrd2="http://schemas.microsoft.com/office/spreadsheetml/2017/richdata2" ref="A3:J3">
    <sortCondition descending="1" ref="E2:E3"/>
  </sortState>
  <tableColumns count="10">
    <tableColumn id="8" xr3:uid="{93B85330-2587-6348-963A-BB689ED1FDD1}" name="Supplier ID" dataDxfId="26"/>
    <tableColumn id="9" xr3:uid="{EFC978BB-996C-2C4A-B0F7-517DBEA37AA3}" name="Supplier Name" dataDxfId="25"/>
    <tableColumn id="2" xr3:uid="{DFF2D6B9-921D-1D41-9713-1EAD8A472991}" name="Spend last 12 months " dataDxfId="24" dataCellStyle="Currency"/>
    <tableColumn id="3" xr3:uid="{B8926F13-1449-EA4F-8B0D-1529C3B960C4}" name="Spend Last 24 Months" dataDxfId="23" dataCellStyle="Currency"/>
    <tableColumn id="4" xr3:uid="{8E091773-3599-2E40-BD47-B142A15204EE}" name="Weighted Spend" dataDxfId="22">
      <calculatedColumnFormula>SUM(Table1[[#This Row],[Spend last 12 months ]],Table1[[#This Row],[Spend Last 24 Months]])</calculatedColumnFormula>
    </tableColumn>
    <tableColumn id="10" xr3:uid="{4792F7DE-F7D6-B74B-B689-95E14A2A8B22}" name="Spend Ranking" dataDxfId="21">
      <calculatedColumnFormula>_xlfn.RANK.EQ(Table1[[#This Row],[Weighted Spend]],Table1[Weighted Spend],0)</calculatedColumnFormula>
    </tableColumn>
    <tableColumn id="5" xr3:uid="{84E2BC41-1A1C-7B42-9121-B58DC3E01F84}" name="Percent of Spend" dataDxfId="20" dataCellStyle="Percent">
      <calculatedColumnFormula>E3/SUM(Table1[Weighted Spend])</calculatedColumnFormula>
    </tableColumn>
    <tableColumn id="6" xr3:uid="{DA4DF3A0-FC89-BE47-B57F-9401CE277450}" name="Cum % of Spend" dataDxfId="19">
      <calculatedColumnFormula>SUM(G$3:Table1[[#This Row],[Percent of Spend]])</calculatedColumnFormula>
    </tableColumn>
    <tableColumn id="7" xr3:uid="{A6CE03D4-1DB6-6D48-B99A-DB4438EF34E7}" name="Percent of Total Number of Suppliers" dataDxfId="18" dataCellStyle="Percent">
      <calculatedColumnFormula>Table1[[#This Row],[Spend Ranking]]/(COUNTA(Table1[Spend Ranking]))</calculatedColumnFormula>
    </tableColumn>
    <tableColumn id="1" xr3:uid="{51ACBF32-9766-7B4B-9C54-0C4869873E7F}" name="Supplier Type" dataDxfId="17">
      <calculatedColumnFormula>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24A812-9161-3640-98DD-A42803C8BF9B}" name="Table2" displayName="Table2" ref="A2:N33" totalsRowShown="0">
  <autoFilter ref="A2:N33" xr:uid="{5024A812-9161-3640-98DD-A42803C8BF9B}"/>
  <sortState xmlns:xlrd2="http://schemas.microsoft.com/office/spreadsheetml/2017/richdata2" ref="A3:N33">
    <sortCondition ref="N2:N33"/>
  </sortState>
  <tableColumns count="14">
    <tableColumn id="1" xr3:uid="{BD523527-0B06-E14D-8978-A5CF4024F56F}" name="Supplier ID" dataDxfId="16"/>
    <tableColumn id="2" xr3:uid="{4E224940-6DEB-CF44-A4DA-B1DB297A391D}" name="Supplier Name" dataDxfId="15"/>
    <tableColumn id="3" xr3:uid="{018F1C71-4DB1-B84F-B5A4-E3535DC4CEDF}" name="Pieces Ordered" dataDxfId="14"/>
    <tableColumn id="4" xr3:uid="{8DCEDFCB-A982-354A-B347-A95913D77D58}" name="Pieces Received " dataDxfId="13"/>
    <tableColumn id="5" xr3:uid="{13155962-0457-F340-BA8D-286927032282}" name="Pieces Accepted" dataDxfId="12"/>
    <tableColumn id="6" xr3:uid="{48B7D95C-C1E7-3E4E-8E1E-0B3F8809F6F4}" name="Pieces Receive ON TIME" dataDxfId="11"/>
    <tableColumn id="7" xr3:uid="{572A46CE-625D-C243-A674-7A830E01E951}" name=" "/>
    <tableColumn id="8" xr3:uid="{B4E45877-EC0A-6C41-B7B8-5114047F36B2}" name="ACCEPTANCE %" dataDxfId="10">
      <calculatedColumnFormula>(E3/D3) *100</calculatedColumnFormula>
    </tableColumn>
    <tableColumn id="9" xr3:uid="{0C6684C8-929C-1A45-A441-3F32BB0A1436}" name="DELIVERY %" dataDxfId="9">
      <calculatedColumnFormula>ROUND(((F3/D3)*100),0)</calculatedColumnFormula>
    </tableColumn>
    <tableColumn id="10" xr3:uid="{104AB31E-2B9D-444A-972A-9262D7396BAA}" name="  "/>
    <tableColumn id="11" xr3:uid="{25C7E4C6-8F59-4143-B300-B4352EE11BD4}" name="QUALITY PTS" dataDxfId="8">
      <calculatedColumnFormula>IF(H3=100,100,IF(H3=99,90,IF(AND(H3&gt;=97,H3&lt;99),75,50)))</calculatedColumnFormula>
    </tableColumn>
    <tableColumn id="12" xr3:uid="{0BB2E912-F0D0-1E48-9582-DFA18735D1C5}" name="DELIVERY PTS" dataDxfId="7">
      <calculatedColumnFormula array="1">_xlfn.IFS(I3=100,100, I3=99,90, I3=98,80, I3=97,70, I3=96,60, I3=95,50, I3=94,40, I3=93,30, I3=92,20, I3=92,20, I3=91,10, I3&lt;=90,0)</calculatedColumnFormula>
    </tableColumn>
    <tableColumn id="13" xr3:uid="{264F70DC-F145-F44C-8776-D168C973357F}" name="Total Point Score" dataDxfId="6">
      <calculatedColumnFormula>(Table2[[#This Row],[QUALITY PTS]]*0.6)+(Table2[[#This Row],[DELIVERY PTS]]*0.4)</calculatedColumnFormula>
    </tableColumn>
    <tableColumn id="15" xr3:uid="{13DF0F96-9F1E-A64E-B13B-4D289396D425}" name="TOTAL POINTS RANK" dataDxfId="5">
      <calculatedColumnFormula>_xlfn.RANK.EQ(Table2[[#This Row],[Total Point Score]],Table2[Total Point Score],0)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F58EAF-F21B-8245-AA86-F43E3FF110F1}" name="Table3" displayName="Table3" ref="A2:G4" totalsRowShown="0">
  <autoFilter ref="A2:G4" xr:uid="{19F58EAF-F21B-8245-AA86-F43E3FF110F1}"/>
  <sortState xmlns:xlrd2="http://schemas.microsoft.com/office/spreadsheetml/2017/richdata2" ref="A3:G4">
    <sortCondition ref="F2:F4"/>
  </sortState>
  <tableColumns count="7">
    <tableColumn id="1" xr3:uid="{F73D01E3-E4D9-C94D-A951-E6425525BBEB}" name="SUPPLIER ID"/>
    <tableColumn id="2" xr3:uid="{46BB785C-52CF-5B4A-91F5-00C1AAE6E092}" name="SUPPLIER NAME"/>
    <tableColumn id="3" xr3:uid="{2B1F016D-17DE-8B46-89A6-129BF8DAEF6D}" name="SPEND RANK" dataDxfId="4" dataCellStyle="Percent"/>
    <tableColumn id="4" xr3:uid="{C70F07DB-E6C4-6745-AAC5-7DB05ED5DACC}" name="QUALITY/DELIVERY RANK" dataDxfId="3">
      <calculatedColumnFormula>VLOOKUP(Table3[[#This Row],[SUPPLIER ID]],Table2[],14,FALSE)</calculatedColumnFormula>
    </tableColumn>
    <tableColumn id="7" xr3:uid="{012C43C1-C03B-7448-9AE1-030BEA702BC4}" name="WEIGHTED Value" dataDxfId="2">
      <calculatedColumnFormula>((Table3[[#This Row],[SPEND RANK]]*0.6)+(Table3[[#This Row],[QUALITY/DELIVERY RANK]]*0.4))</calculatedColumnFormula>
    </tableColumn>
    <tableColumn id="10" xr3:uid="{017541A9-2D12-E644-A00D-0F6002F0FB0B}" name="FINAL RANK" dataDxfId="1">
      <calculatedColumnFormula>_xlfn.RANK.EQ(Table3[[#This Row],[WEIGHTED Value]],Table3[WEIGHTED Value],1)</calculatedColumnFormula>
    </tableColumn>
    <tableColumn id="9" xr3:uid="{B9F659D9-9B4E-324B-BE85-6813DBCBA539}" name="INITIAL SUPPLIER TYPE" dataDxfId="0">
      <calculatedColumnFormula>VLOOKUP(Table3[[#This Row],[SUPPLIER ID]],Table1[],10,0)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26F8-1033-F943-B2C1-1ECBECD5277A}">
  <sheetPr>
    <tabColor rgb="FFFF0000"/>
    <pageSetUpPr fitToPage="1"/>
  </sheetPr>
  <dimension ref="A1:J195"/>
  <sheetViews>
    <sheetView topLeftCell="A69" zoomScaleNormal="100" workbookViewId="0">
      <selection activeCell="D77" sqref="D77"/>
    </sheetView>
  </sheetViews>
  <sheetFormatPr defaultColWidth="10.875" defaultRowHeight="15.95"/>
  <cols>
    <col min="1" max="1" width="3.875" customWidth="1"/>
    <col min="2" max="2" width="9.625" customWidth="1"/>
    <col min="3" max="3" width="34.625" customWidth="1"/>
    <col min="4" max="5" width="33.5" customWidth="1"/>
    <col min="6" max="7" width="10.125" customWidth="1"/>
    <col min="8" max="8" width="8.125" customWidth="1"/>
    <col min="9" max="9" width="2" customWidth="1"/>
    <col min="10" max="10" width="0" hidden="1" customWidth="1"/>
  </cols>
  <sheetData>
    <row r="1" spans="1:10">
      <c r="A1" s="2"/>
      <c r="B1" s="2"/>
      <c r="C1" s="2"/>
      <c r="D1" s="2"/>
      <c r="E1" s="2"/>
      <c r="F1" s="2"/>
      <c r="G1" s="2"/>
      <c r="H1" s="2"/>
      <c r="I1" s="2"/>
      <c r="J1" s="2"/>
    </row>
    <row r="2" spans="1:10" ht="22.7">
      <c r="A2" s="2"/>
      <c r="B2" s="3" t="s">
        <v>0</v>
      </c>
      <c r="C2" s="2"/>
      <c r="D2" s="2"/>
      <c r="E2" s="2"/>
      <c r="F2" s="2"/>
      <c r="G2" s="2"/>
      <c r="H2" s="2"/>
      <c r="I2" s="2"/>
      <c r="J2" s="2"/>
    </row>
    <row r="3" spans="1:10" ht="16.350000000000001" thickBot="1">
      <c r="A3" s="2"/>
      <c r="B3" s="5"/>
      <c r="C3" s="5"/>
      <c r="D3" s="5"/>
      <c r="E3" s="5"/>
      <c r="F3" s="5"/>
      <c r="G3" s="5"/>
      <c r="H3" s="5"/>
      <c r="I3" s="5"/>
      <c r="J3" s="5"/>
    </row>
    <row r="4" spans="1:10">
      <c r="A4" s="2"/>
      <c r="B4" s="4" t="s">
        <v>1</v>
      </c>
      <c r="C4" s="2"/>
      <c r="D4" s="2"/>
      <c r="E4" s="2"/>
      <c r="F4" s="2"/>
      <c r="G4" s="2"/>
      <c r="H4" s="2"/>
      <c r="I4" s="2"/>
      <c r="J4" s="2"/>
    </row>
    <row r="5" spans="1:10">
      <c r="A5" s="2"/>
      <c r="B5" s="6" t="s">
        <v>2</v>
      </c>
      <c r="C5" s="2"/>
      <c r="D5" s="2"/>
      <c r="E5" s="2"/>
      <c r="F5" s="2"/>
      <c r="G5" s="2"/>
      <c r="H5" s="2"/>
      <c r="I5" s="2"/>
      <c r="J5" s="2"/>
    </row>
    <row r="6" spans="1:10">
      <c r="A6" s="2"/>
      <c r="B6" s="2" t="s">
        <v>3</v>
      </c>
      <c r="C6" s="2"/>
      <c r="D6" s="2"/>
      <c r="E6" s="2"/>
      <c r="F6" s="2"/>
      <c r="G6" s="2"/>
      <c r="H6" s="2"/>
      <c r="I6" s="2"/>
      <c r="J6" s="2"/>
    </row>
    <row r="7" spans="1:10">
      <c r="A7" s="2"/>
      <c r="B7" s="2"/>
      <c r="C7" s="2"/>
      <c r="D7" s="2"/>
      <c r="E7" s="2"/>
      <c r="F7" s="2"/>
      <c r="G7" s="2"/>
      <c r="H7" s="2"/>
      <c r="I7" s="2"/>
      <c r="J7" s="2"/>
    </row>
    <row r="8" spans="1:10">
      <c r="A8" s="2"/>
      <c r="B8" s="2"/>
      <c r="C8" s="2"/>
      <c r="D8" s="2"/>
      <c r="E8" s="2"/>
      <c r="F8" s="2"/>
      <c r="G8" s="2"/>
      <c r="H8" s="2"/>
      <c r="I8" s="2"/>
      <c r="J8" s="2"/>
    </row>
    <row r="9" spans="1:10">
      <c r="A9" s="2"/>
      <c r="B9" s="2"/>
      <c r="C9" s="2"/>
      <c r="D9" s="2"/>
      <c r="E9" s="2"/>
      <c r="F9" s="2"/>
      <c r="G9" s="2"/>
      <c r="H9" s="2"/>
      <c r="I9" s="2"/>
      <c r="J9" s="2"/>
    </row>
    <row r="10" spans="1:10">
      <c r="A10" s="2"/>
      <c r="B10" s="2"/>
      <c r="C10" s="2"/>
      <c r="D10" s="2"/>
      <c r="E10" s="2"/>
      <c r="F10" s="2"/>
      <c r="G10" s="2"/>
      <c r="H10" s="2"/>
      <c r="I10" s="2"/>
      <c r="J10" s="2"/>
    </row>
    <row r="11" spans="1:10">
      <c r="A11" s="2"/>
      <c r="B11" s="2"/>
      <c r="C11" s="2"/>
      <c r="D11" s="2"/>
      <c r="E11" s="2"/>
      <c r="F11" s="2"/>
      <c r="G11" s="2"/>
      <c r="H11" s="2"/>
      <c r="I11" s="2"/>
      <c r="J11" s="2"/>
    </row>
    <row r="12" spans="1:10">
      <c r="A12" s="2"/>
      <c r="B12" s="2"/>
      <c r="C12" s="2"/>
      <c r="D12" s="2"/>
      <c r="E12" s="2"/>
      <c r="F12" s="2"/>
      <c r="G12" s="2"/>
      <c r="H12" s="2"/>
      <c r="I12" s="2"/>
      <c r="J12" s="2"/>
    </row>
    <row r="13" spans="1:10">
      <c r="A13" s="2"/>
      <c r="B13" s="6" t="s">
        <v>4</v>
      </c>
      <c r="C13" s="2"/>
      <c r="D13" s="2"/>
      <c r="E13" s="2"/>
      <c r="F13" s="2"/>
      <c r="G13" s="2"/>
      <c r="H13" s="2"/>
      <c r="I13" s="2"/>
      <c r="J13" s="2"/>
    </row>
    <row r="14" spans="1:10">
      <c r="A14" s="2"/>
      <c r="B14" s="6"/>
      <c r="C14" s="8"/>
      <c r="D14" s="8"/>
      <c r="E14" s="8"/>
      <c r="F14" s="8"/>
      <c r="G14" s="8"/>
      <c r="H14" s="8"/>
      <c r="I14" s="8"/>
      <c r="J14" s="8"/>
    </row>
    <row r="15" spans="1:10" ht="15.95" customHeight="1">
      <c r="A15" s="7"/>
      <c r="B15" s="7"/>
      <c r="C15" s="48" t="s">
        <v>5</v>
      </c>
      <c r="D15" s="48"/>
      <c r="E15" s="48"/>
      <c r="F15" s="48"/>
      <c r="G15" s="48"/>
      <c r="H15" s="9"/>
      <c r="I15" s="9"/>
      <c r="J15" s="9"/>
    </row>
    <row r="16" spans="1:10" ht="15.95" customHeight="1">
      <c r="A16" s="2"/>
      <c r="B16" s="2"/>
      <c r="C16" s="48" t="s">
        <v>6</v>
      </c>
      <c r="D16" s="48"/>
      <c r="E16" s="48"/>
      <c r="F16" s="48"/>
      <c r="G16" s="48"/>
      <c r="H16" s="9"/>
      <c r="I16" s="9"/>
      <c r="J16" s="9"/>
    </row>
    <row r="17" spans="1:10" ht="15.95" customHeight="1">
      <c r="A17" s="2"/>
      <c r="B17" s="2"/>
      <c r="C17" s="11" t="s">
        <v>7</v>
      </c>
      <c r="D17" s="11"/>
      <c r="E17" s="11"/>
      <c r="F17" s="11"/>
      <c r="G17" s="11"/>
      <c r="H17" s="9"/>
      <c r="I17" s="9"/>
      <c r="J17" s="9"/>
    </row>
    <row r="18" spans="1:10" ht="15.95" customHeight="1">
      <c r="A18" s="2"/>
      <c r="B18" s="2"/>
      <c r="C18" s="11" t="s">
        <v>8</v>
      </c>
      <c r="D18" s="11"/>
      <c r="E18" s="11"/>
      <c r="F18" s="11"/>
      <c r="G18" s="11"/>
      <c r="H18" s="9"/>
      <c r="I18" s="9"/>
      <c r="J18" s="9"/>
    </row>
    <row r="19" spans="1:10">
      <c r="A19" s="2"/>
      <c r="B19" s="2"/>
      <c r="C19" s="48" t="s">
        <v>9</v>
      </c>
      <c r="D19" s="48"/>
      <c r="E19" s="48"/>
      <c r="F19" s="48"/>
      <c r="G19" s="48"/>
      <c r="H19" s="9"/>
      <c r="I19" s="9"/>
      <c r="J19" s="9"/>
    </row>
    <row r="20" spans="1:10">
      <c r="A20" s="2"/>
      <c r="B20" s="2"/>
      <c r="C20" s="11" t="s">
        <v>10</v>
      </c>
      <c r="D20" s="11"/>
      <c r="E20" s="11"/>
      <c r="F20" s="11"/>
      <c r="G20" s="11"/>
      <c r="H20" s="9"/>
      <c r="I20" s="9"/>
      <c r="J20" s="9"/>
    </row>
    <row r="21" spans="1:10" ht="15.95" customHeight="1">
      <c r="A21" s="2"/>
      <c r="B21" s="2"/>
      <c r="C21" s="48" t="s">
        <v>11</v>
      </c>
      <c r="D21" s="48"/>
      <c r="E21" s="48"/>
      <c r="F21" s="48"/>
      <c r="G21" s="48"/>
      <c r="H21" s="10"/>
      <c r="I21" s="10"/>
      <c r="J21" s="10"/>
    </row>
    <row r="22" spans="1:10" ht="15.95" customHeight="1">
      <c r="A22" s="2"/>
      <c r="B22" s="2"/>
      <c r="C22" s="11" t="s">
        <v>12</v>
      </c>
      <c r="D22" s="11"/>
      <c r="E22" s="11"/>
      <c r="F22" s="11"/>
      <c r="G22" s="11"/>
      <c r="H22" s="10"/>
      <c r="I22" s="10"/>
      <c r="J22" s="10"/>
    </row>
    <row r="23" spans="1:10" ht="15.95" customHeight="1">
      <c r="A23" s="2"/>
      <c r="B23" s="2"/>
      <c r="C23" s="48" t="s">
        <v>13</v>
      </c>
      <c r="D23" s="48"/>
      <c r="E23" s="48"/>
      <c r="F23" s="48"/>
      <c r="G23" s="48"/>
      <c r="H23" s="10"/>
      <c r="I23" s="10"/>
      <c r="J23" s="10"/>
    </row>
    <row r="24" spans="1:10">
      <c r="A24" s="2"/>
      <c r="B24" s="2"/>
      <c r="C24" s="48" t="s">
        <v>14</v>
      </c>
      <c r="D24" s="48"/>
      <c r="E24" s="48"/>
      <c r="F24" s="48"/>
      <c r="G24" s="11"/>
      <c r="H24" s="10"/>
      <c r="I24" s="10"/>
      <c r="J24" s="10"/>
    </row>
    <row r="25" spans="1:10" ht="15.95" customHeight="1">
      <c r="A25" s="2"/>
      <c r="B25" s="2"/>
      <c r="C25" s="11" t="s">
        <v>15</v>
      </c>
      <c r="D25" s="11"/>
      <c r="E25" s="11"/>
      <c r="F25" s="11"/>
      <c r="G25" s="11"/>
      <c r="H25" s="10"/>
      <c r="I25" s="10"/>
      <c r="J25" s="10"/>
    </row>
    <row r="26" spans="1:10" ht="15.95" customHeight="1">
      <c r="A26" s="2"/>
      <c r="B26" s="2"/>
      <c r="C26" s="11" t="s">
        <v>16</v>
      </c>
      <c r="D26" s="11"/>
      <c r="E26" s="11"/>
      <c r="F26" s="11"/>
      <c r="G26" s="11"/>
      <c r="H26" s="10"/>
      <c r="I26" s="10"/>
      <c r="J26" s="10"/>
    </row>
    <row r="27" spans="1:10" ht="15.95" customHeight="1">
      <c r="A27" s="2"/>
      <c r="B27" s="2"/>
      <c r="C27" s="11"/>
      <c r="D27" s="11"/>
      <c r="E27" s="11"/>
      <c r="F27" s="11"/>
      <c r="G27" s="11"/>
      <c r="H27" s="10"/>
      <c r="I27" s="10"/>
      <c r="J27" s="10"/>
    </row>
    <row r="28" spans="1:10" ht="15.95" customHeight="1">
      <c r="A28" s="2"/>
      <c r="B28" s="2"/>
      <c r="C28" s="11"/>
      <c r="D28" s="11"/>
      <c r="E28" s="11"/>
      <c r="F28" s="11"/>
      <c r="G28" s="11"/>
      <c r="H28" s="10"/>
      <c r="I28" s="10"/>
      <c r="J28" s="10"/>
    </row>
    <row r="29" spans="1:10">
      <c r="A29" s="2"/>
      <c r="B29" s="2"/>
      <c r="C29" s="2"/>
      <c r="D29" s="2"/>
      <c r="E29" s="2"/>
      <c r="F29" s="2"/>
      <c r="G29" s="2"/>
      <c r="H29" s="2"/>
      <c r="I29" s="2"/>
      <c r="J29" s="2"/>
    </row>
    <row r="30" spans="1:10">
      <c r="A30" s="2"/>
      <c r="B30" s="2"/>
      <c r="C30" s="2"/>
      <c r="D30" s="2"/>
      <c r="E30" s="2"/>
      <c r="F30" s="2"/>
      <c r="G30" s="2"/>
      <c r="H30" s="2"/>
      <c r="I30" s="2"/>
      <c r="J30" s="2"/>
    </row>
    <row r="31" spans="1:10">
      <c r="A31" s="2"/>
      <c r="B31" s="2"/>
      <c r="C31" s="2"/>
      <c r="D31" s="2"/>
      <c r="E31" s="2"/>
      <c r="F31" s="2"/>
      <c r="G31" s="2"/>
      <c r="H31" s="2"/>
      <c r="I31" s="2"/>
      <c r="J31" s="2"/>
    </row>
    <row r="32" spans="1:10">
      <c r="A32" s="2"/>
      <c r="B32" s="2"/>
      <c r="C32" s="2"/>
      <c r="D32" s="2"/>
      <c r="E32" s="2"/>
      <c r="F32" s="2"/>
      <c r="G32" s="2"/>
      <c r="H32" s="2"/>
      <c r="I32" s="2"/>
      <c r="J32" s="2"/>
    </row>
    <row r="33" spans="1:10">
      <c r="A33" s="2"/>
      <c r="B33" s="2"/>
      <c r="C33" s="2"/>
      <c r="D33" s="2"/>
      <c r="E33" s="2"/>
      <c r="F33" s="2"/>
      <c r="G33" s="2"/>
      <c r="H33" s="2"/>
      <c r="I33" s="2"/>
      <c r="J33" s="2"/>
    </row>
    <row r="34" spans="1:10">
      <c r="A34" s="2"/>
      <c r="B34" s="2"/>
      <c r="C34" s="2"/>
      <c r="D34" s="2"/>
      <c r="E34" s="2"/>
      <c r="F34" s="2"/>
      <c r="G34" s="2"/>
      <c r="H34" s="2"/>
      <c r="I34" s="2"/>
      <c r="J34" s="2"/>
    </row>
    <row r="35" spans="1:10">
      <c r="A35" s="2"/>
      <c r="B35" s="2"/>
      <c r="C35" s="2"/>
      <c r="D35" s="2"/>
      <c r="E35" s="2"/>
      <c r="F35" s="2"/>
      <c r="G35" s="2"/>
      <c r="H35" s="2"/>
      <c r="I35" s="2"/>
      <c r="J35" s="2"/>
    </row>
    <row r="36" spans="1:10">
      <c r="A36" s="2"/>
      <c r="B36" s="2"/>
      <c r="C36" s="2"/>
      <c r="D36" s="2"/>
      <c r="E36" s="2"/>
      <c r="F36" s="2"/>
      <c r="G36" s="2"/>
      <c r="H36" s="2"/>
      <c r="I36" s="2"/>
      <c r="J36" s="2"/>
    </row>
    <row r="37" spans="1:10">
      <c r="A37" s="2"/>
      <c r="B37" s="2"/>
      <c r="C37" s="2"/>
      <c r="D37" s="2"/>
      <c r="E37" s="2"/>
      <c r="F37" s="2"/>
      <c r="G37" s="2"/>
      <c r="H37" s="2"/>
      <c r="I37" s="2"/>
      <c r="J37" s="2"/>
    </row>
    <row r="38" spans="1:10">
      <c r="A38" s="2"/>
      <c r="B38" s="2"/>
      <c r="C38" s="2"/>
      <c r="D38" s="2"/>
      <c r="E38" s="2"/>
      <c r="F38" s="2"/>
      <c r="G38" s="2"/>
      <c r="H38" s="2"/>
      <c r="I38" s="2"/>
      <c r="J38" s="2"/>
    </row>
    <row r="39" spans="1:10">
      <c r="A39" s="2"/>
      <c r="B39" s="2"/>
      <c r="C39" s="2"/>
      <c r="D39" s="2"/>
      <c r="E39" s="2"/>
      <c r="F39" s="2"/>
      <c r="G39" s="2"/>
      <c r="H39" s="2"/>
      <c r="I39" s="2"/>
      <c r="J39" s="2"/>
    </row>
    <row r="40" spans="1:10">
      <c r="A40" s="2"/>
      <c r="B40" s="2"/>
      <c r="C40" s="2"/>
      <c r="D40" s="2"/>
      <c r="E40" s="2"/>
      <c r="F40" s="2"/>
      <c r="G40" s="2"/>
      <c r="H40" s="2"/>
      <c r="I40" s="2"/>
      <c r="J40" s="2"/>
    </row>
    <row r="41" spans="1:10">
      <c r="A41" s="2"/>
      <c r="B41" s="2"/>
      <c r="C41" s="2"/>
      <c r="D41" s="2"/>
      <c r="E41" s="2"/>
      <c r="F41" s="2"/>
      <c r="G41" s="2"/>
      <c r="H41" s="2"/>
      <c r="I41" s="2"/>
      <c r="J41" s="2"/>
    </row>
    <row r="42" spans="1:10">
      <c r="A42" s="2"/>
      <c r="B42" s="2"/>
      <c r="C42" s="2"/>
      <c r="D42" s="2"/>
      <c r="E42" s="2"/>
      <c r="F42" s="2"/>
      <c r="G42" s="2"/>
      <c r="H42" s="2"/>
      <c r="I42" s="2"/>
      <c r="J42" s="2"/>
    </row>
    <row r="43" spans="1:10">
      <c r="A43" s="2"/>
      <c r="B43" s="2"/>
      <c r="C43" s="2"/>
      <c r="D43" s="2"/>
      <c r="E43" s="2"/>
      <c r="F43" s="2"/>
      <c r="G43" s="2"/>
      <c r="H43" s="2"/>
      <c r="I43" s="2"/>
      <c r="J43" s="2"/>
    </row>
    <row r="44" spans="1:10">
      <c r="A44" s="2"/>
      <c r="B44" s="2"/>
      <c r="C44" s="2"/>
      <c r="D44" s="2"/>
      <c r="E44" s="2"/>
      <c r="F44" s="2"/>
      <c r="G44" s="2"/>
      <c r="H44" s="2"/>
      <c r="I44" s="2"/>
      <c r="J44" s="2"/>
    </row>
    <row r="45" spans="1:10">
      <c r="A45" s="2"/>
      <c r="B45" s="2"/>
      <c r="C45" s="2"/>
      <c r="D45" s="2"/>
      <c r="E45" s="2"/>
      <c r="F45" s="2"/>
      <c r="G45" s="2"/>
      <c r="H45" s="2"/>
      <c r="I45" s="2"/>
      <c r="J45" s="2"/>
    </row>
    <row r="46" spans="1:10">
      <c r="A46" s="2"/>
      <c r="B46" s="2"/>
      <c r="C46" s="2"/>
      <c r="D46" s="2"/>
      <c r="E46" s="2"/>
      <c r="F46" s="2"/>
      <c r="G46" s="2"/>
      <c r="H46" s="2"/>
      <c r="I46" s="2"/>
      <c r="J46" s="2"/>
    </row>
    <row r="47" spans="1:10">
      <c r="A47" s="2"/>
      <c r="B47" s="2"/>
      <c r="C47" s="2"/>
      <c r="D47" s="2"/>
      <c r="E47" s="2"/>
      <c r="F47" s="2"/>
      <c r="G47" s="2"/>
      <c r="H47" s="2"/>
      <c r="I47" s="2"/>
      <c r="J47" s="2"/>
    </row>
    <row r="48" spans="1:10">
      <c r="A48" s="2"/>
      <c r="B48" s="2"/>
      <c r="C48" s="2"/>
      <c r="D48" s="2"/>
      <c r="E48" s="2"/>
      <c r="F48" s="2"/>
      <c r="G48" s="2"/>
      <c r="H48" s="2"/>
      <c r="I48" s="2"/>
      <c r="J48" s="2"/>
    </row>
    <row r="49" spans="1:10">
      <c r="A49" s="2"/>
      <c r="B49" s="2"/>
      <c r="C49" s="2"/>
      <c r="D49" s="2"/>
      <c r="E49" s="2"/>
      <c r="F49" s="2"/>
      <c r="G49" s="2"/>
      <c r="H49" s="2"/>
      <c r="I49" s="2"/>
      <c r="J49" s="2"/>
    </row>
    <row r="50" spans="1:10">
      <c r="A50" s="2"/>
      <c r="B50" s="2"/>
      <c r="C50" s="2"/>
      <c r="D50" s="2"/>
      <c r="E50" s="2"/>
      <c r="F50" s="2"/>
      <c r="G50" s="2"/>
      <c r="H50" s="2"/>
      <c r="I50" s="2"/>
      <c r="J50" s="2"/>
    </row>
    <row r="51" spans="1:10">
      <c r="A51" s="2"/>
      <c r="B51" s="2"/>
      <c r="C51" s="2"/>
      <c r="D51" s="2"/>
      <c r="E51" s="2"/>
      <c r="F51" s="2"/>
      <c r="G51" s="2"/>
      <c r="H51" s="2"/>
      <c r="I51" s="2"/>
      <c r="J51" s="2"/>
    </row>
    <row r="52" spans="1:10">
      <c r="A52" s="2"/>
      <c r="B52" s="2"/>
      <c r="C52" s="2"/>
      <c r="D52" s="2"/>
      <c r="E52" s="2"/>
      <c r="F52" s="2"/>
      <c r="G52" s="2"/>
      <c r="H52" s="2"/>
      <c r="I52" s="2"/>
      <c r="J52" s="2"/>
    </row>
    <row r="53" spans="1:10">
      <c r="A53" s="2"/>
      <c r="B53" s="2"/>
      <c r="C53" s="2"/>
      <c r="D53" s="2"/>
      <c r="E53" s="2"/>
      <c r="F53" s="2"/>
      <c r="G53" s="2"/>
      <c r="H53" s="2"/>
      <c r="I53" s="2"/>
      <c r="J53" s="2"/>
    </row>
    <row r="54" spans="1:10">
      <c r="A54" s="2"/>
      <c r="B54" s="2"/>
      <c r="C54" s="2"/>
      <c r="D54" s="2"/>
      <c r="E54" s="2"/>
      <c r="F54" s="2"/>
      <c r="G54" s="2"/>
      <c r="H54" s="2"/>
      <c r="I54" s="2"/>
      <c r="J54" s="2"/>
    </row>
    <row r="55" spans="1:10">
      <c r="A55" s="2"/>
      <c r="B55" s="2"/>
      <c r="C55" s="2"/>
      <c r="D55" s="2"/>
      <c r="E55" s="2"/>
      <c r="F55" s="2"/>
      <c r="G55" s="2"/>
      <c r="H55" s="2"/>
      <c r="I55" s="2"/>
      <c r="J55" s="2"/>
    </row>
    <row r="56" spans="1:10">
      <c r="A56" s="2"/>
      <c r="B56" s="2"/>
      <c r="C56" s="2"/>
      <c r="D56" s="2"/>
      <c r="E56" s="2"/>
      <c r="F56" s="2"/>
      <c r="G56" s="2"/>
      <c r="H56" s="2"/>
      <c r="I56" s="2"/>
      <c r="J56" s="2"/>
    </row>
    <row r="57" spans="1:10">
      <c r="A57" s="2"/>
      <c r="B57" s="2"/>
      <c r="C57" s="2"/>
      <c r="D57" s="2"/>
      <c r="E57" s="2"/>
      <c r="F57" s="2"/>
      <c r="G57" s="2"/>
      <c r="H57" s="2"/>
      <c r="I57" s="2"/>
      <c r="J57" s="2"/>
    </row>
    <row r="58" spans="1:10">
      <c r="A58" s="2"/>
      <c r="B58" s="2"/>
      <c r="C58" s="2"/>
      <c r="D58" s="2"/>
      <c r="E58" s="2"/>
      <c r="F58" s="2"/>
      <c r="G58" s="2"/>
      <c r="H58" s="2"/>
      <c r="I58" s="2"/>
      <c r="J58" s="2"/>
    </row>
    <row r="59" spans="1:10">
      <c r="A59" s="2"/>
      <c r="B59" s="2"/>
      <c r="C59" s="2"/>
      <c r="D59" s="2"/>
      <c r="E59" s="2"/>
      <c r="F59" s="2"/>
      <c r="G59" s="2"/>
      <c r="H59" s="2"/>
      <c r="I59" s="2"/>
      <c r="J59" s="2"/>
    </row>
    <row r="60" spans="1:10">
      <c r="A60" s="2"/>
      <c r="B60" s="2"/>
      <c r="C60" s="2"/>
      <c r="D60" s="2"/>
      <c r="E60" s="2"/>
      <c r="F60" s="2"/>
      <c r="G60" s="2"/>
      <c r="H60" s="2"/>
      <c r="I60" s="2"/>
      <c r="J60" s="2"/>
    </row>
    <row r="61" spans="1:10">
      <c r="A61" s="2"/>
      <c r="B61" s="2"/>
      <c r="C61" s="2"/>
      <c r="D61" s="2"/>
      <c r="E61" s="2"/>
      <c r="F61" s="2"/>
      <c r="G61" s="2"/>
      <c r="H61" s="2"/>
      <c r="I61" s="2"/>
      <c r="J61" s="2"/>
    </row>
    <row r="62" spans="1:10">
      <c r="A62" s="2"/>
      <c r="B62" s="2"/>
      <c r="C62" s="2"/>
      <c r="D62" s="2"/>
      <c r="E62" s="2"/>
      <c r="F62" s="2"/>
      <c r="G62" s="2"/>
      <c r="H62" s="2"/>
      <c r="I62" s="2"/>
      <c r="J62" s="2"/>
    </row>
    <row r="63" spans="1:10">
      <c r="A63" s="2"/>
      <c r="B63" s="2"/>
      <c r="C63" s="2"/>
      <c r="D63" s="2"/>
      <c r="E63" s="2"/>
      <c r="F63" s="2"/>
      <c r="G63" s="2"/>
      <c r="H63" s="2"/>
      <c r="I63" s="2"/>
      <c r="J63" s="2"/>
    </row>
    <row r="64" spans="1:10">
      <c r="A64" s="2"/>
      <c r="B64" s="2"/>
      <c r="C64" s="2"/>
      <c r="D64" s="2"/>
      <c r="E64" s="2"/>
      <c r="F64" s="2"/>
      <c r="G64" s="2"/>
      <c r="H64" s="2"/>
      <c r="I64" s="2"/>
      <c r="J64" s="2"/>
    </row>
    <row r="65" spans="1:10">
      <c r="A65" s="2"/>
      <c r="B65" s="2"/>
      <c r="C65" s="2"/>
      <c r="D65" s="2"/>
      <c r="E65" s="2"/>
      <c r="F65" s="2"/>
      <c r="G65" s="2"/>
      <c r="H65" s="2"/>
      <c r="I65" s="2"/>
      <c r="J65" s="2"/>
    </row>
    <row r="66" spans="1:10">
      <c r="A66" s="2"/>
      <c r="B66" s="2"/>
      <c r="C66" s="2"/>
      <c r="D66" s="2"/>
      <c r="E66" s="2"/>
      <c r="F66" s="2"/>
      <c r="G66" s="2"/>
      <c r="H66" s="2"/>
      <c r="I66" s="2"/>
      <c r="J66" s="2"/>
    </row>
    <row r="67" spans="1:10">
      <c r="A67" s="2"/>
      <c r="B67" s="2"/>
      <c r="C67" s="2"/>
      <c r="D67" s="2"/>
      <c r="E67" s="2"/>
      <c r="F67" s="2"/>
      <c r="G67" s="2"/>
      <c r="H67" s="2"/>
      <c r="I67" s="2"/>
      <c r="J67" s="2"/>
    </row>
    <row r="68" spans="1:10">
      <c r="A68" s="2"/>
      <c r="B68" s="2"/>
      <c r="C68" s="2"/>
      <c r="D68" s="2"/>
      <c r="E68" s="2"/>
      <c r="F68" s="2"/>
      <c r="G68" s="2"/>
      <c r="H68" s="2"/>
      <c r="I68" s="2"/>
      <c r="J68" s="2"/>
    </row>
    <row r="69" spans="1:10">
      <c r="A69" s="2"/>
      <c r="B69" s="2"/>
      <c r="C69" s="2"/>
      <c r="D69" s="2"/>
      <c r="E69" s="2"/>
      <c r="F69" s="2"/>
      <c r="G69" s="2"/>
      <c r="H69" s="2"/>
      <c r="I69" s="2"/>
      <c r="J69" s="2"/>
    </row>
    <row r="70" spans="1:10">
      <c r="A70" s="2"/>
      <c r="B70" s="2"/>
      <c r="C70" s="2"/>
      <c r="D70" s="2"/>
      <c r="E70" s="2"/>
      <c r="F70" s="2"/>
      <c r="G70" s="2"/>
      <c r="H70" s="2"/>
      <c r="I70" s="2"/>
      <c r="J70" s="2"/>
    </row>
    <row r="71" spans="1:10">
      <c r="A71" s="2"/>
      <c r="B71" s="2"/>
      <c r="C71" s="2"/>
      <c r="D71" s="2"/>
      <c r="E71" s="2"/>
      <c r="F71" s="2"/>
      <c r="G71" s="2"/>
      <c r="H71" s="2"/>
      <c r="I71" s="2"/>
      <c r="J71" s="2"/>
    </row>
    <row r="72" spans="1:10">
      <c r="A72" s="2"/>
      <c r="B72" s="2"/>
      <c r="C72" s="2"/>
      <c r="D72" s="2"/>
      <c r="E72" s="2"/>
      <c r="F72" s="2"/>
      <c r="G72" s="2"/>
      <c r="H72" s="2"/>
      <c r="I72" s="2"/>
      <c r="J72" s="2"/>
    </row>
    <row r="73" spans="1:10">
      <c r="A73" s="2"/>
      <c r="B73" s="2"/>
      <c r="C73" s="2"/>
      <c r="D73" s="2"/>
      <c r="E73" s="2"/>
      <c r="F73" s="2"/>
      <c r="G73" s="2"/>
      <c r="H73" s="2"/>
      <c r="I73" s="2"/>
      <c r="J73" s="2"/>
    </row>
    <row r="74" spans="1:10">
      <c r="A74" s="2"/>
      <c r="B74" s="2"/>
      <c r="C74" s="2"/>
      <c r="D74" s="2"/>
      <c r="E74" s="2"/>
      <c r="F74" s="2"/>
      <c r="G74" s="2"/>
      <c r="H74" s="2"/>
      <c r="I74" s="2"/>
      <c r="J74" s="2"/>
    </row>
    <row r="75" spans="1:10">
      <c r="A75" s="2"/>
      <c r="B75" s="2"/>
      <c r="C75" s="2"/>
      <c r="D75" s="2"/>
      <c r="E75" s="2"/>
      <c r="F75" s="2"/>
      <c r="G75" s="2"/>
      <c r="H75" s="2"/>
      <c r="I75" s="2"/>
      <c r="J75" s="2"/>
    </row>
    <row r="76" spans="1:10">
      <c r="A76" s="2"/>
      <c r="B76" s="2"/>
      <c r="C76" s="2"/>
      <c r="D76" s="2"/>
      <c r="E76" s="2"/>
      <c r="F76" s="2"/>
      <c r="G76" s="2"/>
      <c r="H76" s="2"/>
      <c r="I76" s="2"/>
      <c r="J76" s="2"/>
    </row>
    <row r="77" spans="1:10">
      <c r="A77" s="2"/>
      <c r="B77" s="2"/>
      <c r="C77" s="2"/>
      <c r="D77" s="2"/>
      <c r="E77" s="2"/>
      <c r="F77" s="2"/>
      <c r="G77" s="2"/>
      <c r="H77" s="2"/>
      <c r="I77" s="2"/>
      <c r="J77" s="2"/>
    </row>
    <row r="78" spans="1:10">
      <c r="A78" s="2"/>
      <c r="B78" s="2"/>
      <c r="C78" s="2"/>
      <c r="D78" s="2"/>
      <c r="E78" s="2"/>
      <c r="F78" s="2"/>
      <c r="G78" s="2"/>
      <c r="H78" s="2"/>
      <c r="I78" s="2"/>
      <c r="J78" s="2"/>
    </row>
    <row r="79" spans="1:10">
      <c r="A79" s="2"/>
      <c r="B79" s="2"/>
      <c r="C79" s="2"/>
      <c r="D79" s="2"/>
      <c r="E79" s="2"/>
      <c r="F79" s="2"/>
      <c r="G79" s="2"/>
      <c r="H79" s="2"/>
      <c r="I79" s="2"/>
      <c r="J79" s="2"/>
    </row>
    <row r="80" spans="1:10">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2"/>
      <c r="C90" s="2"/>
      <c r="D90" s="2"/>
      <c r="E90" s="2"/>
      <c r="F90" s="2"/>
      <c r="G90" s="2"/>
      <c r="H90" s="2"/>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c r="A98" s="2"/>
      <c r="B98" s="2"/>
      <c r="C98" s="2"/>
      <c r="D98" s="2"/>
      <c r="E98" s="2"/>
      <c r="F98" s="2"/>
      <c r="G98" s="2"/>
      <c r="H98" s="2"/>
      <c r="I98" s="2"/>
      <c r="J98" s="2"/>
    </row>
    <row r="99" spans="1:10">
      <c r="A99" s="2"/>
      <c r="B99" s="2"/>
      <c r="C99" s="2"/>
      <c r="D99" s="2"/>
      <c r="E99" s="2"/>
      <c r="F99" s="2"/>
      <c r="G99" s="2"/>
      <c r="H99" s="2"/>
      <c r="I99" s="2"/>
      <c r="J99" s="2"/>
    </row>
    <row r="100" spans="1:10">
      <c r="A100" s="2"/>
      <c r="B100" s="2"/>
      <c r="C100" s="2"/>
      <c r="D100" s="2"/>
      <c r="E100" s="2"/>
      <c r="F100" s="2"/>
      <c r="G100" s="2"/>
      <c r="H100" s="2"/>
      <c r="I100" s="2"/>
      <c r="J100" s="2"/>
    </row>
    <row r="101" spans="1:10">
      <c r="A101" s="2"/>
      <c r="B101" s="2"/>
      <c r="C101" s="2"/>
      <c r="D101" s="2"/>
      <c r="E101" s="2"/>
      <c r="F101" s="2"/>
      <c r="G101" s="2"/>
      <c r="H101" s="2"/>
      <c r="I101" s="2"/>
      <c r="J101" s="2"/>
    </row>
    <row r="102" spans="1:10">
      <c r="A102" s="2"/>
      <c r="B102" s="2"/>
      <c r="C102" s="2"/>
      <c r="D102" s="2"/>
      <c r="E102" s="2"/>
      <c r="F102" s="2"/>
      <c r="G102" s="2"/>
      <c r="H102" s="2"/>
      <c r="I102" s="2"/>
      <c r="J102" s="2"/>
    </row>
    <row r="103" spans="1:10">
      <c r="A103" s="2"/>
      <c r="B103" s="2"/>
      <c r="C103" s="2"/>
      <c r="D103" s="2"/>
      <c r="E103" s="2"/>
      <c r="F103" s="2"/>
      <c r="G103" s="2"/>
      <c r="H103" s="2"/>
      <c r="I103" s="2"/>
      <c r="J103" s="2"/>
    </row>
    <row r="104" spans="1:10">
      <c r="A104" s="2"/>
      <c r="B104" s="2"/>
      <c r="C104" s="2"/>
      <c r="D104" s="2"/>
      <c r="E104" s="2"/>
      <c r="F104" s="2"/>
      <c r="G104" s="2"/>
      <c r="H104" s="2"/>
      <c r="I104" s="2"/>
      <c r="J104" s="2"/>
    </row>
    <row r="105" spans="1:10">
      <c r="A105" s="2"/>
      <c r="B105" s="2"/>
      <c r="C105" s="2"/>
      <c r="D105" s="2"/>
      <c r="E105" s="2"/>
      <c r="F105" s="2"/>
      <c r="G105" s="2"/>
      <c r="H105" s="2"/>
      <c r="I105" s="2"/>
      <c r="J105" s="2"/>
    </row>
    <row r="106" spans="1:10">
      <c r="A106" s="2"/>
      <c r="B106" s="2"/>
      <c r="C106" s="2"/>
      <c r="D106" s="2"/>
      <c r="E106" s="2"/>
      <c r="F106" s="2"/>
      <c r="G106" s="2"/>
      <c r="H106" s="2"/>
      <c r="I106" s="2"/>
      <c r="J106" s="2"/>
    </row>
    <row r="107" spans="1:10">
      <c r="A107" s="2"/>
      <c r="B107" s="2"/>
      <c r="C107" s="2"/>
      <c r="D107" s="2"/>
      <c r="E107" s="2"/>
      <c r="F107" s="2"/>
      <c r="G107" s="2"/>
      <c r="H107" s="2"/>
      <c r="I107" s="2"/>
      <c r="J107" s="2"/>
    </row>
    <row r="108" spans="1:10">
      <c r="A108" s="2"/>
      <c r="B108" s="2"/>
      <c r="C108" s="2"/>
      <c r="D108" s="2"/>
      <c r="E108" s="2"/>
      <c r="F108" s="2"/>
      <c r="G108" s="2"/>
      <c r="H108" s="2"/>
      <c r="I108" s="2"/>
      <c r="J108" s="2"/>
    </row>
    <row r="109" spans="1:10">
      <c r="A109" s="2"/>
      <c r="B109" s="2"/>
      <c r="C109" s="2"/>
      <c r="D109" s="2"/>
      <c r="E109" s="2"/>
      <c r="F109" s="2"/>
      <c r="G109" s="2"/>
      <c r="H109" s="2"/>
      <c r="I109" s="2"/>
      <c r="J109" s="2"/>
    </row>
    <row r="110" spans="1:10">
      <c r="A110" s="2"/>
      <c r="B110" s="2"/>
      <c r="C110" s="2"/>
      <c r="D110" s="2"/>
      <c r="E110" s="2"/>
      <c r="F110" s="2"/>
      <c r="G110" s="2"/>
      <c r="H110" s="2"/>
      <c r="I110" s="2"/>
      <c r="J110" s="2"/>
    </row>
    <row r="111" spans="1:10">
      <c r="A111" s="2"/>
      <c r="B111" s="2"/>
      <c r="C111" s="2"/>
      <c r="D111" s="2"/>
      <c r="E111" s="2"/>
      <c r="F111" s="2"/>
      <c r="G111" s="2"/>
      <c r="H111" s="2"/>
      <c r="I111" s="2"/>
      <c r="J111" s="2"/>
    </row>
    <row r="112" spans="1:10">
      <c r="A112" s="2"/>
      <c r="B112" s="2"/>
      <c r="C112" s="2"/>
      <c r="D112" s="2"/>
      <c r="E112" s="2"/>
      <c r="F112" s="2"/>
      <c r="G112" s="2"/>
      <c r="H112" s="2"/>
      <c r="I112" s="2"/>
      <c r="J112" s="2"/>
    </row>
    <row r="113" spans="1:10">
      <c r="A113" s="2"/>
      <c r="B113" s="2"/>
      <c r="C113" s="2"/>
      <c r="D113" s="2"/>
      <c r="E113" s="2"/>
      <c r="F113" s="2"/>
      <c r="G113" s="2"/>
      <c r="H113" s="2"/>
      <c r="I113" s="2"/>
      <c r="J113" s="2"/>
    </row>
    <row r="114" spans="1:10">
      <c r="A114" s="2"/>
      <c r="B114" s="2"/>
      <c r="C114" s="2"/>
      <c r="D114" s="2"/>
      <c r="E114" s="2"/>
      <c r="F114" s="2"/>
      <c r="G114" s="2"/>
      <c r="H114" s="2"/>
      <c r="I114" s="2"/>
      <c r="J114" s="2"/>
    </row>
    <row r="115" spans="1:10">
      <c r="A115" s="2"/>
      <c r="B115" s="2"/>
      <c r="C115" s="2"/>
      <c r="D115" s="2"/>
      <c r="E115" s="2"/>
      <c r="F115" s="2"/>
      <c r="G115" s="2"/>
      <c r="H115" s="2"/>
      <c r="I115" s="2"/>
      <c r="J115" s="2"/>
    </row>
    <row r="116" spans="1:10">
      <c r="A116" s="2"/>
      <c r="B116" s="2"/>
      <c r="C116" s="2"/>
      <c r="D116" s="2"/>
      <c r="E116" s="2"/>
      <c r="F116" s="2"/>
      <c r="G116" s="2"/>
      <c r="H116" s="2"/>
      <c r="I116" s="2"/>
      <c r="J116" s="2"/>
    </row>
    <row r="117" spans="1:10">
      <c r="A117" s="2"/>
      <c r="B117" s="2"/>
      <c r="C117" s="2"/>
      <c r="D117" s="2"/>
      <c r="E117" s="2"/>
      <c r="F117" s="2"/>
      <c r="G117" s="2"/>
      <c r="H117" s="2"/>
      <c r="I117" s="2"/>
      <c r="J117" s="2"/>
    </row>
    <row r="118" spans="1:10">
      <c r="A118" s="2"/>
      <c r="B118" s="2"/>
      <c r="C118" s="2"/>
      <c r="D118" s="2"/>
      <c r="E118" s="2"/>
      <c r="F118" s="2"/>
      <c r="G118" s="2"/>
      <c r="H118" s="2"/>
      <c r="I118" s="2"/>
      <c r="J118" s="2"/>
    </row>
    <row r="119" spans="1:10">
      <c r="A119" s="2"/>
      <c r="B119" s="2"/>
      <c r="C119" s="2"/>
      <c r="D119" s="2"/>
      <c r="E119" s="2"/>
      <c r="F119" s="2"/>
      <c r="G119" s="2"/>
      <c r="H119" s="2"/>
      <c r="I119" s="2"/>
      <c r="J119" s="2"/>
    </row>
    <row r="120" spans="1:10">
      <c r="A120" s="2"/>
      <c r="B120" s="2"/>
      <c r="C120" s="2"/>
      <c r="D120" s="2"/>
      <c r="E120" s="2"/>
      <c r="F120" s="2"/>
      <c r="G120" s="2"/>
      <c r="H120" s="2"/>
      <c r="I120" s="2"/>
      <c r="J120" s="2"/>
    </row>
    <row r="121" spans="1:10">
      <c r="A121" s="2"/>
      <c r="B121" s="2"/>
      <c r="C121" s="2"/>
      <c r="D121" s="2"/>
      <c r="E121" s="2"/>
      <c r="F121" s="2"/>
      <c r="G121" s="2"/>
      <c r="H121" s="2"/>
      <c r="I121" s="2"/>
      <c r="J121" s="2"/>
    </row>
    <row r="122" spans="1:10">
      <c r="A122" s="2"/>
      <c r="B122" s="2"/>
      <c r="C122" s="2"/>
      <c r="D122" s="2"/>
      <c r="E122" s="2"/>
      <c r="F122" s="2"/>
      <c r="G122" s="2"/>
      <c r="H122" s="2"/>
      <c r="I122" s="2"/>
      <c r="J122" s="2"/>
    </row>
    <row r="123" spans="1:10">
      <c r="A123" s="2"/>
      <c r="B123" s="2"/>
      <c r="C123" s="2"/>
      <c r="D123" s="2"/>
      <c r="E123" s="2"/>
      <c r="F123" s="2"/>
      <c r="G123" s="2"/>
      <c r="H123" s="2"/>
      <c r="I123" s="2"/>
      <c r="J123" s="2"/>
    </row>
    <row r="124" spans="1:10">
      <c r="A124" s="2"/>
      <c r="B124" s="2"/>
      <c r="C124" s="2"/>
      <c r="D124" s="2"/>
      <c r="E124" s="2"/>
      <c r="F124" s="2"/>
      <c r="G124" s="2"/>
      <c r="H124" s="2"/>
      <c r="I124" s="2"/>
      <c r="J124" s="2"/>
    </row>
    <row r="125" spans="1:10">
      <c r="A125" s="2"/>
      <c r="B125" s="2"/>
      <c r="C125" s="2"/>
      <c r="D125" s="2"/>
      <c r="E125" s="2"/>
      <c r="F125" s="2"/>
      <c r="G125" s="2"/>
      <c r="H125" s="2"/>
      <c r="I125" s="2"/>
      <c r="J125" s="2"/>
    </row>
    <row r="126" spans="1:10">
      <c r="A126" s="2"/>
      <c r="B126" s="2"/>
      <c r="C126" s="2"/>
      <c r="D126" s="2"/>
      <c r="E126" s="2"/>
      <c r="F126" s="2"/>
      <c r="G126" s="2"/>
      <c r="H126" s="2"/>
      <c r="I126" s="2"/>
      <c r="J126" s="2"/>
    </row>
    <row r="127" spans="1:10">
      <c r="A127" s="2"/>
      <c r="B127" s="2"/>
      <c r="C127" s="2"/>
      <c r="D127" s="2"/>
      <c r="E127" s="2"/>
      <c r="F127" s="2"/>
      <c r="G127" s="2"/>
      <c r="H127" s="2"/>
      <c r="I127" s="2"/>
      <c r="J127" s="2"/>
    </row>
    <row r="128" spans="1:10">
      <c r="A128" s="2"/>
      <c r="B128" s="2"/>
      <c r="C128" s="2"/>
      <c r="D128" s="2"/>
      <c r="E128" s="2"/>
      <c r="F128" s="2"/>
      <c r="G128" s="2"/>
      <c r="H128" s="2"/>
      <c r="I128" s="2"/>
      <c r="J128" s="2"/>
    </row>
    <row r="129" spans="1:10">
      <c r="A129" s="2"/>
      <c r="B129" s="2"/>
      <c r="C129" s="2"/>
      <c r="D129" s="2"/>
      <c r="E129" s="2"/>
      <c r="F129" s="2"/>
      <c r="G129" s="2"/>
      <c r="H129" s="2"/>
      <c r="I129" s="2"/>
      <c r="J129" s="2"/>
    </row>
    <row r="130" spans="1:10">
      <c r="A130" s="2"/>
      <c r="B130" s="2"/>
      <c r="C130" s="2"/>
      <c r="D130" s="2"/>
      <c r="E130" s="2"/>
      <c r="F130" s="2"/>
      <c r="G130" s="2"/>
      <c r="H130" s="2"/>
      <c r="I130" s="2"/>
      <c r="J130" s="2"/>
    </row>
    <row r="131" spans="1:10">
      <c r="A131" s="2"/>
      <c r="B131" s="2"/>
      <c r="C131" s="2"/>
      <c r="D131" s="2"/>
      <c r="E131" s="2"/>
      <c r="F131" s="2"/>
      <c r="G131" s="2"/>
      <c r="H131" s="2"/>
      <c r="I131" s="2"/>
      <c r="J131" s="2"/>
    </row>
    <row r="132" spans="1:10">
      <c r="A132" s="2"/>
      <c r="B132" s="2"/>
      <c r="C132" s="2"/>
      <c r="D132" s="2"/>
      <c r="E132" s="2"/>
      <c r="F132" s="2"/>
      <c r="G132" s="2"/>
      <c r="H132" s="2"/>
      <c r="I132" s="2"/>
      <c r="J132" s="2"/>
    </row>
    <row r="133" spans="1:10">
      <c r="A133" s="2"/>
      <c r="B133" s="2"/>
      <c r="C133" s="2"/>
      <c r="D133" s="2"/>
      <c r="E133" s="2"/>
      <c r="F133" s="2"/>
      <c r="G133" s="2"/>
      <c r="H133" s="2"/>
      <c r="I133" s="2"/>
      <c r="J133" s="2"/>
    </row>
    <row r="134" spans="1:10">
      <c r="A134" s="2"/>
      <c r="B134" s="2"/>
      <c r="C134" s="2"/>
      <c r="D134" s="2"/>
      <c r="E134" s="2"/>
      <c r="F134" s="2"/>
      <c r="G134" s="2"/>
      <c r="H134" s="2"/>
      <c r="I134" s="2"/>
      <c r="J134" s="2"/>
    </row>
    <row r="135" spans="1:10">
      <c r="A135" s="2"/>
      <c r="B135" s="2"/>
      <c r="C135" s="2"/>
      <c r="D135" s="2"/>
      <c r="E135" s="2"/>
      <c r="F135" s="2"/>
      <c r="G135" s="2"/>
      <c r="H135" s="2"/>
      <c r="I135" s="2"/>
      <c r="J135" s="2"/>
    </row>
    <row r="136" spans="1:10">
      <c r="A136" s="2"/>
      <c r="B136" s="2"/>
      <c r="C136" s="2"/>
      <c r="D136" s="2"/>
      <c r="E136" s="2"/>
      <c r="F136" s="2"/>
      <c r="G136" s="2"/>
      <c r="H136" s="2"/>
      <c r="I136" s="2"/>
      <c r="J136" s="2"/>
    </row>
    <row r="137" spans="1:10">
      <c r="A137" s="2"/>
      <c r="B137" s="2"/>
      <c r="C137" s="2"/>
      <c r="D137" s="2"/>
      <c r="E137" s="2"/>
      <c r="F137" s="2"/>
      <c r="G137" s="2"/>
      <c r="H137" s="2"/>
      <c r="I137" s="2"/>
      <c r="J137" s="2"/>
    </row>
    <row r="138" spans="1:10">
      <c r="A138" s="2"/>
      <c r="B138" s="2"/>
      <c r="C138" s="2"/>
      <c r="D138" s="2"/>
      <c r="E138" s="2"/>
      <c r="F138" s="2"/>
      <c r="G138" s="2"/>
      <c r="H138" s="2"/>
      <c r="I138" s="2"/>
      <c r="J138" s="2"/>
    </row>
    <row r="139" spans="1:10">
      <c r="A139" s="2"/>
      <c r="B139" s="2"/>
      <c r="C139" s="2"/>
      <c r="D139" s="2"/>
      <c r="E139" s="2"/>
      <c r="F139" s="2"/>
      <c r="G139" s="2"/>
      <c r="H139" s="2"/>
      <c r="I139" s="2"/>
      <c r="J139" s="2"/>
    </row>
    <row r="140" spans="1:10">
      <c r="A140" s="2"/>
      <c r="B140" s="2"/>
      <c r="C140" s="2"/>
      <c r="D140" s="2"/>
      <c r="E140" s="2"/>
      <c r="F140" s="2"/>
      <c r="G140" s="2"/>
      <c r="H140" s="2"/>
      <c r="I140" s="2"/>
      <c r="J140" s="2"/>
    </row>
    <row r="141" spans="1:10">
      <c r="A141" s="2"/>
      <c r="B141" s="2"/>
      <c r="C141" s="2"/>
      <c r="D141" s="2"/>
      <c r="E141" s="2"/>
      <c r="F141" s="2"/>
      <c r="G141" s="2"/>
      <c r="H141" s="2"/>
      <c r="I141" s="2"/>
      <c r="J141" s="2"/>
    </row>
    <row r="142" spans="1:10">
      <c r="A142" s="2"/>
      <c r="B142" s="2"/>
      <c r="C142" s="2"/>
      <c r="D142" s="2"/>
      <c r="E142" s="2"/>
      <c r="F142" s="2"/>
      <c r="G142" s="2"/>
      <c r="H142" s="2"/>
      <c r="I142" s="2"/>
      <c r="J142" s="2"/>
    </row>
    <row r="143" spans="1:10">
      <c r="A143" s="2"/>
      <c r="B143" s="2"/>
      <c r="C143" s="2"/>
      <c r="D143" s="2"/>
      <c r="E143" s="2"/>
      <c r="F143" s="2"/>
      <c r="G143" s="2"/>
      <c r="H143" s="2"/>
      <c r="I143" s="2"/>
      <c r="J143" s="2"/>
    </row>
    <row r="144" spans="1:10">
      <c r="A144" s="2"/>
      <c r="B144" s="2"/>
      <c r="C144" s="2"/>
      <c r="D144" s="2"/>
      <c r="E144" s="2"/>
      <c r="F144" s="2"/>
      <c r="G144" s="2"/>
      <c r="H144" s="2"/>
      <c r="I144" s="2"/>
      <c r="J144" s="2"/>
    </row>
    <row r="145" spans="1:10">
      <c r="A145" s="2"/>
      <c r="B145" s="2"/>
      <c r="C145" s="2"/>
      <c r="D145" s="2"/>
      <c r="E145" s="2"/>
      <c r="F145" s="2"/>
      <c r="G145" s="2"/>
      <c r="H145" s="2"/>
      <c r="I145" s="2"/>
      <c r="J145" s="2"/>
    </row>
    <row r="146" spans="1:10">
      <c r="A146" s="2"/>
      <c r="B146" s="2"/>
      <c r="C146" s="2"/>
      <c r="D146" s="2"/>
      <c r="E146" s="2"/>
      <c r="F146" s="2"/>
      <c r="G146" s="2"/>
      <c r="H146" s="2"/>
      <c r="I146" s="2"/>
      <c r="J146" s="2"/>
    </row>
    <row r="147" spans="1:10">
      <c r="A147" s="2"/>
      <c r="B147" s="2"/>
      <c r="C147" s="2"/>
      <c r="D147" s="2"/>
      <c r="E147" s="2"/>
      <c r="F147" s="2"/>
      <c r="G147" s="2"/>
      <c r="H147" s="2"/>
      <c r="I147" s="2"/>
      <c r="J147" s="2"/>
    </row>
    <row r="148" spans="1:10">
      <c r="A148" s="2"/>
      <c r="B148" s="2"/>
      <c r="C148" s="2"/>
      <c r="D148" s="2"/>
      <c r="E148" s="2"/>
      <c r="F148" s="2"/>
      <c r="G148" s="2"/>
      <c r="H148" s="2"/>
      <c r="I148" s="2"/>
      <c r="J148" s="2"/>
    </row>
    <row r="149" spans="1:10">
      <c r="A149" s="2"/>
      <c r="B149" s="2"/>
      <c r="C149" s="2"/>
      <c r="D149" s="2"/>
      <c r="E149" s="2"/>
      <c r="F149" s="2"/>
      <c r="G149" s="2"/>
      <c r="H149" s="2"/>
      <c r="I149" s="2"/>
      <c r="J149" s="2"/>
    </row>
    <row r="150" spans="1:10">
      <c r="A150" s="2"/>
      <c r="B150" s="2"/>
      <c r="C150" s="2"/>
      <c r="D150" s="2"/>
      <c r="E150" s="2"/>
      <c r="F150" s="2"/>
      <c r="G150" s="2"/>
      <c r="H150" s="2"/>
      <c r="I150" s="2"/>
      <c r="J150" s="2"/>
    </row>
    <row r="151" spans="1:10">
      <c r="A151" s="2"/>
      <c r="B151" s="2"/>
      <c r="C151" s="2"/>
      <c r="D151" s="2"/>
      <c r="E151" s="2"/>
      <c r="F151" s="2"/>
      <c r="G151" s="2"/>
      <c r="H151" s="2"/>
      <c r="I151" s="2"/>
      <c r="J151" s="2"/>
    </row>
    <row r="152" spans="1:10">
      <c r="A152" s="2"/>
      <c r="B152" s="2"/>
      <c r="C152" s="2"/>
      <c r="D152" s="2"/>
      <c r="E152" s="2"/>
      <c r="F152" s="2"/>
      <c r="G152" s="2"/>
      <c r="H152" s="2"/>
      <c r="I152" s="2"/>
      <c r="J152" s="2"/>
    </row>
    <row r="153" spans="1:10">
      <c r="A153" s="2"/>
      <c r="B153" s="2"/>
      <c r="C153" s="2"/>
      <c r="D153" s="2"/>
      <c r="E153" s="2"/>
      <c r="F153" s="2"/>
      <c r="G153" s="2"/>
      <c r="H153" s="2"/>
      <c r="I153" s="2"/>
      <c r="J153" s="2"/>
    </row>
    <row r="160" spans="1:10">
      <c r="A160" s="1" t="s">
        <v>17</v>
      </c>
    </row>
    <row r="161" spans="2:3">
      <c r="B161" t="s">
        <v>18</v>
      </c>
    </row>
    <row r="163" spans="2:3">
      <c r="B163" t="s">
        <v>19</v>
      </c>
    </row>
    <row r="164" spans="2:3">
      <c r="B164" t="s">
        <v>20</v>
      </c>
    </row>
    <row r="166" spans="2:3">
      <c r="B166" t="s">
        <v>21</v>
      </c>
    </row>
    <row r="167" spans="2:3">
      <c r="C167" t="s">
        <v>22</v>
      </c>
    </row>
    <row r="168" spans="2:3">
      <c r="C168" t="s">
        <v>23</v>
      </c>
    </row>
    <row r="170" spans="2:3">
      <c r="C170" t="s">
        <v>24</v>
      </c>
    </row>
    <row r="172" spans="2:3">
      <c r="B172" t="s">
        <v>25</v>
      </c>
      <c r="C172" t="s">
        <v>26</v>
      </c>
    </row>
    <row r="173" spans="2:3">
      <c r="C173" t="s">
        <v>27</v>
      </c>
    </row>
    <row r="175" spans="2:3">
      <c r="C175" t="s">
        <v>28</v>
      </c>
    </row>
    <row r="176" spans="2:3">
      <c r="C176" t="s">
        <v>29</v>
      </c>
    </row>
    <row r="177" spans="2:3">
      <c r="C177" t="s">
        <v>30</v>
      </c>
    </row>
    <row r="178" spans="2:3">
      <c r="C178" t="s">
        <v>31</v>
      </c>
    </row>
    <row r="180" spans="2:3">
      <c r="C180" t="s">
        <v>32</v>
      </c>
    </row>
    <row r="181" spans="2:3">
      <c r="C181" t="s">
        <v>33</v>
      </c>
    </row>
    <row r="183" spans="2:3">
      <c r="B183" t="s">
        <v>34</v>
      </c>
    </row>
    <row r="184" spans="2:3">
      <c r="C184" t="s">
        <v>35</v>
      </c>
    </row>
    <row r="186" spans="2:3">
      <c r="B186" t="s">
        <v>36</v>
      </c>
    </row>
    <row r="187" spans="2:3">
      <c r="C187" t="s">
        <v>37</v>
      </c>
    </row>
    <row r="189" spans="2:3">
      <c r="B189" t="s">
        <v>38</v>
      </c>
    </row>
    <row r="191" spans="2:3">
      <c r="B191" t="s">
        <v>39</v>
      </c>
    </row>
    <row r="193" spans="2:2">
      <c r="B193" t="s">
        <v>40</v>
      </c>
    </row>
    <row r="194" spans="2:2">
      <c r="B194" t="s">
        <v>41</v>
      </c>
    </row>
    <row r="195" spans="2:2">
      <c r="B195" t="s">
        <v>42</v>
      </c>
    </row>
  </sheetData>
  <sheetProtection sheet="1" objects="1" scenarios="1"/>
  <mergeCells count="6">
    <mergeCell ref="C21:G21"/>
    <mergeCell ref="C23:G23"/>
    <mergeCell ref="C24:F24"/>
    <mergeCell ref="C16:G16"/>
    <mergeCell ref="C15:G15"/>
    <mergeCell ref="C19:G19"/>
  </mergeCells>
  <pageMargins left="0.7" right="0.7" top="0.75" bottom="0.75" header="0.3" footer="0.3"/>
  <pageSetup scale="57"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54EEC-228F-8745-9FCB-010EBD0576F0}">
  <sheetPr>
    <tabColor rgb="FF92D050"/>
  </sheetPr>
  <dimension ref="A1:J65"/>
  <sheetViews>
    <sheetView workbookViewId="0">
      <selection activeCell="K9" sqref="K9"/>
    </sheetView>
  </sheetViews>
  <sheetFormatPr defaultColWidth="10.875" defaultRowHeight="15.95"/>
  <cols>
    <col min="1" max="1" width="15.5" style="12" customWidth="1"/>
    <col min="2" max="2" width="21.875" style="13" customWidth="1"/>
    <col min="3" max="3" width="23.125" style="14" bestFit="1" customWidth="1"/>
    <col min="4" max="4" width="17" style="21" customWidth="1"/>
    <col min="5" max="5" width="17.125" style="22" customWidth="1"/>
    <col min="6" max="6" width="17.5" style="23" bestFit="1" customWidth="1"/>
    <col min="7" max="7" width="17" style="22" bestFit="1" customWidth="1"/>
    <col min="8" max="8" width="34.625" style="24" bestFit="1" customWidth="1"/>
    <col min="9" max="9" width="29.5" style="21" customWidth="1"/>
    <col min="10" max="10" width="21.375" style="21" customWidth="1"/>
    <col min="11" max="16384" width="10.875" style="21"/>
  </cols>
  <sheetData>
    <row r="1" spans="1:10">
      <c r="A1" s="49" t="s">
        <v>43</v>
      </c>
      <c r="B1" s="49"/>
      <c r="C1" s="49"/>
      <c r="D1" s="49"/>
      <c r="E1" s="27" t="s">
        <v>44</v>
      </c>
      <c r="F1" s="28" t="s">
        <v>45</v>
      </c>
      <c r="G1" s="50" t="s">
        <v>46</v>
      </c>
      <c r="H1" s="50"/>
      <c r="I1" s="50"/>
      <c r="J1" s="29" t="s">
        <v>47</v>
      </c>
    </row>
    <row r="2" spans="1:10">
      <c r="A2" s="15" t="s">
        <v>48</v>
      </c>
      <c r="B2" s="15" t="s">
        <v>49</v>
      </c>
      <c r="C2" s="16" t="s">
        <v>50</v>
      </c>
      <c r="D2" s="16" t="s">
        <v>51</v>
      </c>
      <c r="E2" s="33" t="s">
        <v>52</v>
      </c>
      <c r="F2" s="33" t="s">
        <v>53</v>
      </c>
      <c r="G2" s="19" t="s">
        <v>54</v>
      </c>
      <c r="H2" s="18" t="s">
        <v>55</v>
      </c>
      <c r="I2" s="20" t="s">
        <v>56</v>
      </c>
      <c r="J2" s="17" t="s">
        <v>57</v>
      </c>
    </row>
    <row r="3" spans="1:10">
      <c r="A3" s="45" t="s">
        <v>58</v>
      </c>
      <c r="B3" s="45" t="s">
        <v>59</v>
      </c>
      <c r="C3" s="45">
        <v>0</v>
      </c>
      <c r="D3" s="45">
        <v>1379.36</v>
      </c>
      <c r="E3" s="40">
        <f>SUM(Table1[[#This Row],[Spend last 12 months ]],Table1[[#This Row],[Spend Last 24 Months]])</f>
        <v>1379.36</v>
      </c>
      <c r="F3" s="32">
        <f>_xlfn.RANK.EQ(Table1[[#This Row],[Weighted Spend]],Table1[Weighted Spend],0)</f>
        <v>35</v>
      </c>
      <c r="G3" s="37">
        <f>E3/SUM(Table1[Weighted Spend])</f>
        <v>9.5549416173989999E-4</v>
      </c>
      <c r="H3" s="38">
        <f ca="1">SUM(G$3:Table1[[#This Row],[Percent of Spend]])</f>
        <v>9.5549416173989999E-4</v>
      </c>
      <c r="I3" s="38">
        <f>Table1[[#This Row],[Spend Ranking]]/(COUNTA(Table1[Spend Ranking]))</f>
        <v>0.55555555555555558</v>
      </c>
      <c r="J3"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4" spans="1:10">
      <c r="A4" s="45" t="s">
        <v>60</v>
      </c>
      <c r="B4" s="45" t="s">
        <v>61</v>
      </c>
      <c r="C4" s="45">
        <v>453.7</v>
      </c>
      <c r="D4" s="45">
        <v>848.77</v>
      </c>
      <c r="E4" s="47">
        <f>SUM(Table1[[#This Row],[Spend last 12 months ]],Table1[[#This Row],[Spend Last 24 Months]])</f>
        <v>1302.47</v>
      </c>
      <c r="F4" s="32">
        <f>_xlfn.RANK.EQ(Table1[[#This Row],[Weighted Spend]],Table1[Weighted Spend],0)</f>
        <v>37</v>
      </c>
      <c r="G4" s="37">
        <f>E4/SUM(Table1[Weighted Spend])</f>
        <v>9.0223181826453401E-4</v>
      </c>
      <c r="H4" s="38">
        <f ca="1">SUM(G$3:Table1[[#This Row],[Percent of Spend]])</f>
        <v>1.8577259800044341E-3</v>
      </c>
      <c r="I4" s="38">
        <f>Table1[[#This Row],[Spend Ranking]]/(COUNTA(Table1[Spend Ranking]))</f>
        <v>0.58730158730158732</v>
      </c>
      <c r="J4"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5" spans="1:10">
      <c r="A5" s="45" t="s">
        <v>62</v>
      </c>
      <c r="B5" s="45" t="s">
        <v>63</v>
      </c>
      <c r="C5" s="45">
        <v>0</v>
      </c>
      <c r="D5" s="45">
        <v>1953</v>
      </c>
      <c r="E5" s="47">
        <f>SUM(Table1[[#This Row],[Spend last 12 months ]],Table1[[#This Row],[Spend Last 24 Months]])</f>
        <v>1953</v>
      </c>
      <c r="F5" s="32">
        <f>_xlfn.RANK.EQ(Table1[[#This Row],[Weighted Spend]],Table1[Weighted Spend],0)</f>
        <v>33</v>
      </c>
      <c r="G5" s="37">
        <f>E5/SUM(Table1[Weighted Spend])</f>
        <v>1.352859368024319E-3</v>
      </c>
      <c r="H5" s="38">
        <f ca="1">SUM(G$3:Table1[[#This Row],[Percent of Spend]])</f>
        <v>3.2105853480287531E-3</v>
      </c>
      <c r="I5" s="38">
        <f>Table1[[#This Row],[Spend Ranking]]/(COUNTA(Table1[Spend Ranking]))</f>
        <v>0.52380952380952384</v>
      </c>
      <c r="J5"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6" spans="1:10">
      <c r="A6" s="45" t="s">
        <v>64</v>
      </c>
      <c r="B6" s="45" t="s">
        <v>65</v>
      </c>
      <c r="C6" s="45">
        <v>136209.76999999999</v>
      </c>
      <c r="D6" s="45">
        <v>381516.14</v>
      </c>
      <c r="E6" s="47">
        <f>SUM(Table1[[#This Row],[Spend last 12 months ]],Table1[[#This Row],[Spend Last 24 Months]])</f>
        <v>517725.91000000003</v>
      </c>
      <c r="F6" s="32">
        <f>_xlfn.RANK.EQ(Table1[[#This Row],[Weighted Spend]],Table1[Weighted Spend],0)</f>
        <v>1</v>
      </c>
      <c r="G6" s="37">
        <f>E6/SUM(Table1[Weighted Spend])</f>
        <v>0.35863305039038174</v>
      </c>
      <c r="H6" s="38">
        <f ca="1">SUM(G$3:Table1[[#This Row],[Percent of Spend]])</f>
        <v>0.3618436357384105</v>
      </c>
      <c r="I6" s="38">
        <f>Table1[[#This Row],[Spend Ranking]]/(COUNTA(Table1[Spend Ranking]))</f>
        <v>1.5873015873015872E-2</v>
      </c>
      <c r="J6"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7" spans="1:10">
      <c r="A7" s="45" t="s">
        <v>66</v>
      </c>
      <c r="B7" s="45" t="s">
        <v>67</v>
      </c>
      <c r="C7" s="45">
        <v>16934.59</v>
      </c>
      <c r="D7" s="45">
        <v>19035.740000000002</v>
      </c>
      <c r="E7" s="47">
        <f>SUM(Table1[[#This Row],[Spend last 12 months ]],Table1[[#This Row],[Spend Last 24 Months]])</f>
        <v>35970.33</v>
      </c>
      <c r="F7" s="32">
        <f>_xlfn.RANK.EQ(Table1[[#This Row],[Weighted Spend]],Table1[Weighted Spend],0)</f>
        <v>9</v>
      </c>
      <c r="G7" s="37">
        <f>E7/SUM(Table1[Weighted Spend])</f>
        <v>2.4916947215271996E-2</v>
      </c>
      <c r="H7" s="38">
        <f ca="1">SUM(G$3:Table1[[#This Row],[Percent of Spend]])</f>
        <v>0.38676058295368249</v>
      </c>
      <c r="I7" s="38">
        <f>Table1[[#This Row],[Spend Ranking]]/(COUNTA(Table1[Spend Ranking]))</f>
        <v>0.14285714285714285</v>
      </c>
      <c r="J7"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8" spans="1:10">
      <c r="A8" s="45" t="s">
        <v>68</v>
      </c>
      <c r="B8" s="45" t="s">
        <v>69</v>
      </c>
      <c r="C8" s="45">
        <v>36001.57</v>
      </c>
      <c r="D8" s="45">
        <v>36001.57</v>
      </c>
      <c r="E8" s="47">
        <f>SUM(Table1[[#This Row],[Spend last 12 months ]],Table1[[#This Row],[Spend Last 24 Months]])</f>
        <v>72003.14</v>
      </c>
      <c r="F8" s="32">
        <f>_xlfn.RANK.EQ(Table1[[#This Row],[Weighted Spend]],Table1[Weighted Spend],0)</f>
        <v>5</v>
      </c>
      <c r="G8" s="37">
        <f>E8/SUM(Table1[Weighted Spend])</f>
        <v>4.987717484698749E-2</v>
      </c>
      <c r="H8" s="38">
        <f ca="1">SUM(G$3:Table1[[#This Row],[Percent of Spend]])</f>
        <v>0.43663775780066999</v>
      </c>
      <c r="I8" s="38">
        <f>Table1[[#This Row],[Spend Ranking]]/(COUNTA(Table1[Spend Ranking]))</f>
        <v>7.9365079365079361E-2</v>
      </c>
      <c r="J8"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9" spans="1:10">
      <c r="A9" s="45" t="s">
        <v>70</v>
      </c>
      <c r="B9" s="45" t="s">
        <v>71</v>
      </c>
      <c r="C9" s="45">
        <v>0</v>
      </c>
      <c r="D9" s="45">
        <v>4560</v>
      </c>
      <c r="E9" s="47">
        <f>SUM(Table1[[#This Row],[Spend last 12 months ]],Table1[[#This Row],[Spend Last 24 Months]])</f>
        <v>4560</v>
      </c>
      <c r="F9" s="32">
        <f>_xlfn.RANK.EQ(Table1[[#This Row],[Weighted Spend]],Table1[Weighted Spend],0)</f>
        <v>22</v>
      </c>
      <c r="G9" s="37">
        <f>E9/SUM(Table1[Weighted Spend])</f>
        <v>3.1587499837126957E-3</v>
      </c>
      <c r="H9" s="38">
        <f ca="1">SUM(G$3:Table1[[#This Row],[Percent of Spend]])</f>
        <v>0.43979650778438267</v>
      </c>
      <c r="I9" s="38">
        <f>Table1[[#This Row],[Spend Ranking]]/(COUNTA(Table1[Spend Ranking]))</f>
        <v>0.34920634920634919</v>
      </c>
      <c r="J9"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10" spans="1:10">
      <c r="A10" s="45" t="s">
        <v>72</v>
      </c>
      <c r="B10" s="45" t="s">
        <v>73</v>
      </c>
      <c r="C10" s="45">
        <v>330.75</v>
      </c>
      <c r="D10" s="45">
        <v>330.75</v>
      </c>
      <c r="E10" s="47">
        <f>SUM(Table1[[#This Row],[Spend last 12 months ]],Table1[[#This Row],[Spend Last 24 Months]])</f>
        <v>661.5</v>
      </c>
      <c r="F10" s="32">
        <f>_xlfn.RANK.EQ(Table1[[#This Row],[Weighted Spend]],Table1[Weighted Spend],0)</f>
        <v>50</v>
      </c>
      <c r="G10" s="37">
        <f>E10/SUM(Table1[Weighted Spend])</f>
        <v>4.5822656013726936E-4</v>
      </c>
      <c r="H10" s="38">
        <f ca="1">SUM(G$3:Table1[[#This Row],[Percent of Spend]])</f>
        <v>0.44025473434451995</v>
      </c>
      <c r="I10" s="38">
        <f>Table1[[#This Row],[Spend Ranking]]/(COUNTA(Table1[Spend Ranking]))</f>
        <v>0.79365079365079361</v>
      </c>
      <c r="J10"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11" spans="1:10">
      <c r="A11" s="45" t="s">
        <v>74</v>
      </c>
      <c r="B11" s="45" t="s">
        <v>75</v>
      </c>
      <c r="C11" s="45">
        <v>2691.19</v>
      </c>
      <c r="D11" s="45">
        <v>3796.79</v>
      </c>
      <c r="E11" s="47">
        <f>SUM(Table1[[#This Row],[Spend last 12 months ]],Table1[[#This Row],[Spend Last 24 Months]])</f>
        <v>6487.98</v>
      </c>
      <c r="F11" s="32">
        <f>_xlfn.RANK.EQ(Table1[[#This Row],[Weighted Spend]],Table1[Weighted Spend],0)</f>
        <v>19</v>
      </c>
      <c r="G11" s="37">
        <f>E11/SUM(Table1[Weighted Spend])</f>
        <v>4.4942777893263808E-3</v>
      </c>
      <c r="H11" s="38">
        <f ca="1">SUM(G$3:Table1[[#This Row],[Percent of Spend]])</f>
        <v>0.44474901213384632</v>
      </c>
      <c r="I11" s="38">
        <f>Table1[[#This Row],[Spend Ranking]]/(COUNTA(Table1[Spend Ranking]))</f>
        <v>0.30158730158730157</v>
      </c>
      <c r="J11"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12" spans="1:10">
      <c r="A12" s="45" t="s">
        <v>76</v>
      </c>
      <c r="B12" s="45" t="s">
        <v>77</v>
      </c>
      <c r="C12" s="45">
        <v>1815.62</v>
      </c>
      <c r="D12" s="45">
        <v>4252.8</v>
      </c>
      <c r="E12" s="47">
        <f>SUM(Table1[[#This Row],[Spend last 12 months ]],Table1[[#This Row],[Spend Last 24 Months]])</f>
        <v>6068.42</v>
      </c>
      <c r="F12" s="32">
        <f>_xlfn.RANK.EQ(Table1[[#This Row],[Weighted Spend]],Table1[Weighted Spend],0)</f>
        <v>20</v>
      </c>
      <c r="G12" s="37">
        <f>E12/SUM(Table1[Weighted Spend])</f>
        <v>4.2036450824916227E-3</v>
      </c>
      <c r="H12" s="38">
        <f ca="1">SUM(G$3:Table1[[#This Row],[Percent of Spend]])</f>
        <v>0.44895265721633792</v>
      </c>
      <c r="I12" s="38">
        <f>Table1[[#This Row],[Spend Ranking]]/(COUNTA(Table1[Spend Ranking]))</f>
        <v>0.31746031746031744</v>
      </c>
      <c r="J12"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13" spans="1:10">
      <c r="A13" s="45" t="s">
        <v>78</v>
      </c>
      <c r="B13" s="45" t="s">
        <v>79</v>
      </c>
      <c r="C13" s="45">
        <v>839.4</v>
      </c>
      <c r="D13" s="45">
        <v>1506.5</v>
      </c>
      <c r="E13" s="47">
        <f>SUM(Table1[[#This Row],[Spend last 12 months ]],Table1[[#This Row],[Spend Last 24 Months]])</f>
        <v>2345.9</v>
      </c>
      <c r="F13" s="32">
        <f>_xlfn.RANK.EQ(Table1[[#This Row],[Weighted Spend]],Table1[Weighted Spend],0)</f>
        <v>29</v>
      </c>
      <c r="G13" s="37">
        <f>E13/SUM(Table1[Weighted Spend])</f>
        <v>1.6250244707876344E-3</v>
      </c>
      <c r="H13" s="38">
        <f ca="1">SUM(G$3:Table1[[#This Row],[Percent of Spend]])</f>
        <v>0.45057768168712559</v>
      </c>
      <c r="I13" s="38">
        <f>Table1[[#This Row],[Spend Ranking]]/(COUNTA(Table1[Spend Ranking]))</f>
        <v>0.46031746031746029</v>
      </c>
      <c r="J13"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14" spans="1:10">
      <c r="A14" s="45" t="s">
        <v>80</v>
      </c>
      <c r="B14" s="45" t="s">
        <v>81</v>
      </c>
      <c r="C14" s="45">
        <v>0</v>
      </c>
      <c r="D14" s="45">
        <v>1175.97</v>
      </c>
      <c r="E14" s="47">
        <f>SUM(Table1[[#This Row],[Spend last 12 months ]],Table1[[#This Row],[Spend Last 24 Months]])</f>
        <v>1175.97</v>
      </c>
      <c r="F14" s="32">
        <f>_xlfn.RANK.EQ(Table1[[#This Row],[Weighted Spend]],Table1[Weighted Spend],0)</f>
        <v>39</v>
      </c>
      <c r="G14" s="37">
        <f>E14/SUM(Table1[Weighted Spend])</f>
        <v>8.1460421454969715E-4</v>
      </c>
      <c r="H14" s="38">
        <f ca="1">SUM(G$3:Table1[[#This Row],[Percent of Spend]])</f>
        <v>0.45139228590167529</v>
      </c>
      <c r="I14" s="38">
        <f>Table1[[#This Row],[Spend Ranking]]/(COUNTA(Table1[Spend Ranking]))</f>
        <v>0.61904761904761907</v>
      </c>
      <c r="J14"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15" spans="1:10">
      <c r="A15" s="45" t="s">
        <v>82</v>
      </c>
      <c r="B15" s="45" t="s">
        <v>83</v>
      </c>
      <c r="C15" s="45">
        <v>448.96</v>
      </c>
      <c r="D15" s="45">
        <v>1769.98</v>
      </c>
      <c r="E15" s="47">
        <f>SUM(Table1[[#This Row],[Spend last 12 months ]],Table1[[#This Row],[Spend Last 24 Months]])</f>
        <v>2218.94</v>
      </c>
      <c r="F15" s="32">
        <f>_xlfn.RANK.EQ(Table1[[#This Row],[Weighted Spend]],Table1[Weighted Spend],0)</f>
        <v>31</v>
      </c>
      <c r="G15" s="37">
        <f>E15/SUM(Table1[Weighted Spend])</f>
        <v>1.5370782212411073E-3</v>
      </c>
      <c r="H15" s="38">
        <f ca="1">SUM(G$3:Table1[[#This Row],[Percent of Spend]])</f>
        <v>0.4529293641229164</v>
      </c>
      <c r="I15" s="38">
        <f>Table1[[#This Row],[Spend Ranking]]/(COUNTA(Table1[Spend Ranking]))</f>
        <v>0.49206349206349204</v>
      </c>
      <c r="J15"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16" spans="1:10">
      <c r="A16" s="45" t="s">
        <v>84</v>
      </c>
      <c r="B16" s="45" t="s">
        <v>85</v>
      </c>
      <c r="C16" s="45">
        <v>0</v>
      </c>
      <c r="D16" s="45">
        <v>187.97</v>
      </c>
      <c r="E16" s="47">
        <f>SUM(Table1[[#This Row],[Spend last 12 months ]],Table1[[#This Row],[Spend Last 24 Months]])</f>
        <v>187.97</v>
      </c>
      <c r="F16" s="32">
        <f>_xlfn.RANK.EQ(Table1[[#This Row],[Weighted Spend]],Table1[Weighted Spend],0)</f>
        <v>60</v>
      </c>
      <c r="G16" s="37">
        <f>E16/SUM(Table1[Weighted Spend])</f>
        <v>1.302083847452797E-4</v>
      </c>
      <c r="H16" s="38">
        <f ca="1">SUM(G$3:Table1[[#This Row],[Percent of Spend]])</f>
        <v>0.45305957250766166</v>
      </c>
      <c r="I16" s="38">
        <f>Table1[[#This Row],[Spend Ranking]]/(COUNTA(Table1[Spend Ranking]))</f>
        <v>0.95238095238095233</v>
      </c>
      <c r="J16"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17" spans="1:10">
      <c r="A17" s="45" t="s">
        <v>86</v>
      </c>
      <c r="B17" s="45" t="s">
        <v>87</v>
      </c>
      <c r="C17" s="45">
        <v>70743.8</v>
      </c>
      <c r="D17" s="45">
        <v>70743.8</v>
      </c>
      <c r="E17" s="47">
        <f>SUM(Table1[[#This Row],[Spend last 12 months ]],Table1[[#This Row],[Spend Last 24 Months]])</f>
        <v>141487.6</v>
      </c>
      <c r="F17" s="32">
        <f>_xlfn.RANK.EQ(Table1[[#This Row],[Weighted Spend]],Table1[Weighted Spend],0)</f>
        <v>3</v>
      </c>
      <c r="G17" s="37">
        <f>E17/SUM(Table1[Weighted Spend])</f>
        <v>9.8009639077971153E-2</v>
      </c>
      <c r="H17" s="38">
        <f ca="1">SUM(G$3:Table1[[#This Row],[Percent of Spend]])</f>
        <v>0.55106921158563282</v>
      </c>
      <c r="I17" s="38">
        <f>Table1[[#This Row],[Spend Ranking]]/(COUNTA(Table1[Spend Ranking]))</f>
        <v>4.7619047619047616E-2</v>
      </c>
      <c r="J17"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18" spans="1:10">
      <c r="A18" s="45" t="s">
        <v>88</v>
      </c>
      <c r="B18" s="45" t="s">
        <v>89</v>
      </c>
      <c r="C18" s="45">
        <v>170</v>
      </c>
      <c r="D18" s="45">
        <v>255</v>
      </c>
      <c r="E18" s="47">
        <f>SUM(Table1[[#This Row],[Spend last 12 months ]],Table1[[#This Row],[Spend Last 24 Months]])</f>
        <v>425</v>
      </c>
      <c r="F18" s="32">
        <f>_xlfn.RANK.EQ(Table1[[#This Row],[Weighted Spend]],Table1[Weighted Spend],0)</f>
        <v>53</v>
      </c>
      <c r="G18" s="37">
        <f>E18/SUM(Table1[Weighted Spend])</f>
        <v>2.9440104014866132E-4</v>
      </c>
      <c r="H18" s="38">
        <f ca="1">SUM(G$3:Table1[[#This Row],[Percent of Spend]])</f>
        <v>0.55136361262578149</v>
      </c>
      <c r="I18" s="38">
        <f>Table1[[#This Row],[Spend Ranking]]/(COUNTA(Table1[Spend Ranking]))</f>
        <v>0.84126984126984128</v>
      </c>
      <c r="J18"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19" spans="1:10">
      <c r="A19" s="45" t="s">
        <v>90</v>
      </c>
      <c r="B19" s="45" t="s">
        <v>91</v>
      </c>
      <c r="C19" s="45">
        <v>3939.12</v>
      </c>
      <c r="D19" s="45">
        <v>4208.5600000000004</v>
      </c>
      <c r="E19" s="47">
        <f>SUM(Table1[[#This Row],[Spend last 12 months ]],Table1[[#This Row],[Spend Last 24 Months]])</f>
        <v>8147.68</v>
      </c>
      <c r="F19" s="32">
        <f>_xlfn.RANK.EQ(Table1[[#This Row],[Weighted Spend]],Table1[Weighted Spend],0)</f>
        <v>18</v>
      </c>
      <c r="G19" s="37">
        <f>E19/SUM(Table1[Weighted Spend])</f>
        <v>5.6439658042316361E-3</v>
      </c>
      <c r="H19" s="38">
        <f ca="1">SUM(G$3:Table1[[#This Row],[Percent of Spend]])</f>
        <v>0.55700757843001314</v>
      </c>
      <c r="I19" s="38">
        <f>Table1[[#This Row],[Spend Ranking]]/(COUNTA(Table1[Spend Ranking]))</f>
        <v>0.2857142857142857</v>
      </c>
      <c r="J19"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20" spans="1:10">
      <c r="A20" s="45" t="s">
        <v>92</v>
      </c>
      <c r="B20" s="45" t="s">
        <v>93</v>
      </c>
      <c r="C20" s="45">
        <v>1373.35</v>
      </c>
      <c r="D20" s="45">
        <v>2303.9899999999998</v>
      </c>
      <c r="E20" s="47">
        <f>SUM(Table1[[#This Row],[Spend last 12 months ]],Table1[[#This Row],[Spend Last 24 Months]])</f>
        <v>3677.3399999999997</v>
      </c>
      <c r="F20" s="32">
        <f>_xlfn.RANK.EQ(Table1[[#This Row],[Weighted Spend]],Table1[Weighted Spend],0)</f>
        <v>24</v>
      </c>
      <c r="G20" s="37">
        <f>E20/SUM(Table1[Weighted Spend])</f>
        <v>2.5473240493653604E-3</v>
      </c>
      <c r="H20" s="38">
        <f ca="1">SUM(G$3:Table1[[#This Row],[Percent of Spend]])</f>
        <v>0.55955490247937845</v>
      </c>
      <c r="I20" s="38">
        <f>Table1[[#This Row],[Spend Ranking]]/(COUNTA(Table1[Spend Ranking]))</f>
        <v>0.38095238095238093</v>
      </c>
      <c r="J20"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21" spans="1:10">
      <c r="A21" s="45" t="s">
        <v>94</v>
      </c>
      <c r="B21" s="45" t="s">
        <v>95</v>
      </c>
      <c r="C21" s="45">
        <v>351.02</v>
      </c>
      <c r="D21" s="45">
        <v>735.12</v>
      </c>
      <c r="E21" s="47">
        <f>SUM(Table1[[#This Row],[Spend last 12 months ]],Table1[[#This Row],[Spend Last 24 Months]])</f>
        <v>1086.1399999999999</v>
      </c>
      <c r="F21" s="32">
        <f>_xlfn.RANK.EQ(Table1[[#This Row],[Weighted Spend]],Table1[Weighted Spend],0)</f>
        <v>43</v>
      </c>
      <c r="G21" s="37">
        <f>E21/SUM(Table1[Weighted Spend])</f>
        <v>7.5237822528721645E-4</v>
      </c>
      <c r="H21" s="38">
        <f ca="1">SUM(G$3:Table1[[#This Row],[Percent of Spend]])</f>
        <v>0.56030728070466562</v>
      </c>
      <c r="I21" s="38">
        <f>Table1[[#This Row],[Spend Ranking]]/(COUNTA(Table1[Spend Ranking]))</f>
        <v>0.68253968253968256</v>
      </c>
      <c r="J21"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22" spans="1:10">
      <c r="A22" s="45" t="s">
        <v>96</v>
      </c>
      <c r="B22" s="45" t="s">
        <v>97</v>
      </c>
      <c r="C22" s="45">
        <v>1116.68</v>
      </c>
      <c r="D22" s="45">
        <v>1116.68</v>
      </c>
      <c r="E22" s="47">
        <f>SUM(Table1[[#This Row],[Spend last 12 months ]],Table1[[#This Row],[Spend Last 24 Months]])</f>
        <v>2233.36</v>
      </c>
      <c r="F22" s="32">
        <f>_xlfn.RANK.EQ(Table1[[#This Row],[Weighted Spend]],Table1[Weighted Spend],0)</f>
        <v>30</v>
      </c>
      <c r="G22" s="37">
        <f>E22/SUM(Table1[Weighted Spend])</f>
        <v>1.547067075356269E-3</v>
      </c>
      <c r="H22" s="38">
        <f ca="1">SUM(G$3:Table1[[#This Row],[Percent of Spend]])</f>
        <v>0.56185434778002186</v>
      </c>
      <c r="I22" s="38">
        <f>Table1[[#This Row],[Spend Ranking]]/(COUNTA(Table1[Spend Ranking]))</f>
        <v>0.47619047619047616</v>
      </c>
      <c r="J22"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23" spans="1:10">
      <c r="A23" s="45" t="s">
        <v>98</v>
      </c>
      <c r="B23" s="45" t="s">
        <v>99</v>
      </c>
      <c r="C23" s="45">
        <v>0</v>
      </c>
      <c r="D23" s="45">
        <v>2713.41</v>
      </c>
      <c r="E23" s="47">
        <f>SUM(Table1[[#This Row],[Spend last 12 months ]],Table1[[#This Row],[Spend Last 24 Months]])</f>
        <v>2713.41</v>
      </c>
      <c r="F23" s="32">
        <f>_xlfn.RANK.EQ(Table1[[#This Row],[Weighted Spend]],Table1[Weighted Spend],0)</f>
        <v>28</v>
      </c>
      <c r="G23" s="37">
        <f>E23/SUM(Table1[Weighted Spend])</f>
        <v>1.8796017090583039E-3</v>
      </c>
      <c r="H23" s="38">
        <f ca="1">SUM(G$3:Table1[[#This Row],[Percent of Spend]])</f>
        <v>0.56373394948908018</v>
      </c>
      <c r="I23" s="38">
        <f>Table1[[#This Row],[Spend Ranking]]/(COUNTA(Table1[Spend Ranking]))</f>
        <v>0.44444444444444442</v>
      </c>
      <c r="J23"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24" spans="1:10">
      <c r="A24" s="45" t="s">
        <v>100</v>
      </c>
      <c r="B24" s="45" t="s">
        <v>101</v>
      </c>
      <c r="C24" s="45">
        <v>9723.1</v>
      </c>
      <c r="D24" s="45">
        <v>13180.15</v>
      </c>
      <c r="E24" s="47">
        <f>SUM(Table1[[#This Row],[Spend last 12 months ]],Table1[[#This Row],[Spend Last 24 Months]])</f>
        <v>22903.25</v>
      </c>
      <c r="F24" s="32">
        <f>_xlfn.RANK.EQ(Table1[[#This Row],[Weighted Spend]],Table1[Weighted Spend],0)</f>
        <v>11</v>
      </c>
      <c r="G24" s="37">
        <f>E24/SUM(Table1[Weighted Spend])</f>
        <v>1.5865272053611362E-2</v>
      </c>
      <c r="H24" s="38">
        <f ca="1">SUM(G$3:Table1[[#This Row],[Percent of Spend]])</f>
        <v>0.5795992215426915</v>
      </c>
      <c r="I24" s="38">
        <f>Table1[[#This Row],[Spend Ranking]]/(COUNTA(Table1[Spend Ranking]))</f>
        <v>0.17460317460317459</v>
      </c>
      <c r="J24"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25" spans="1:10">
      <c r="A25" s="45" t="s">
        <v>102</v>
      </c>
      <c r="B25" s="45" t="s">
        <v>103</v>
      </c>
      <c r="C25" s="45">
        <v>86.76</v>
      </c>
      <c r="D25" s="45">
        <v>86.76</v>
      </c>
      <c r="E25" s="47">
        <f>SUM(Table1[[#This Row],[Spend last 12 months ]],Table1[[#This Row],[Spend Last 24 Months]])</f>
        <v>173.52</v>
      </c>
      <c r="F25" s="32">
        <f>_xlfn.RANK.EQ(Table1[[#This Row],[Weighted Spend]],Table1[Weighted Spend],0)</f>
        <v>61</v>
      </c>
      <c r="G25" s="37">
        <f>E25/SUM(Table1[Weighted Spend])</f>
        <v>1.2019874938022522E-4</v>
      </c>
      <c r="H25" s="38">
        <f ca="1">SUM(G$3:Table1[[#This Row],[Percent of Spend]])</f>
        <v>0.57971942029207169</v>
      </c>
      <c r="I25" s="38">
        <f>Table1[[#This Row],[Spend Ranking]]/(COUNTA(Table1[Spend Ranking]))</f>
        <v>0.96825396825396826</v>
      </c>
      <c r="J25"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26" spans="1:10">
      <c r="A26" s="45" t="s">
        <v>104</v>
      </c>
      <c r="B26" s="45" t="s">
        <v>105</v>
      </c>
      <c r="C26" s="45">
        <v>2257.36</v>
      </c>
      <c r="D26" s="45">
        <v>2257.36</v>
      </c>
      <c r="E26" s="47">
        <f>SUM(Table1[[#This Row],[Spend last 12 months ]],Table1[[#This Row],[Spend Last 24 Months]])</f>
        <v>4514.72</v>
      </c>
      <c r="F26" s="32">
        <f>_xlfn.RANK.EQ(Table1[[#This Row],[Weighted Spend]],Table1[Weighted Spend],0)</f>
        <v>23</v>
      </c>
      <c r="G26" s="37">
        <f>E26/SUM(Table1[Weighted Spend])</f>
        <v>3.1273841505410926E-3</v>
      </c>
      <c r="H26" s="38">
        <f ca="1">SUM(G$3:Table1[[#This Row],[Percent of Spend]])</f>
        <v>0.58284680444261283</v>
      </c>
      <c r="I26" s="38">
        <f>Table1[[#This Row],[Spend Ranking]]/(COUNTA(Table1[Spend Ranking]))</f>
        <v>0.36507936507936506</v>
      </c>
      <c r="J26"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27" spans="1:10">
      <c r="A27" s="45" t="s">
        <v>106</v>
      </c>
      <c r="B27" s="45" t="s">
        <v>107</v>
      </c>
      <c r="C27" s="45">
        <v>432.46</v>
      </c>
      <c r="D27" s="45">
        <v>713.51</v>
      </c>
      <c r="E27" s="47">
        <f>SUM(Table1[[#This Row],[Spend last 12 months ]],Table1[[#This Row],[Spend Last 24 Months]])</f>
        <v>1145.97</v>
      </c>
      <c r="F27" s="32">
        <f>_xlfn.RANK.EQ(Table1[[#This Row],[Weighted Spend]],Table1[Weighted Spend],0)</f>
        <v>40</v>
      </c>
      <c r="G27" s="37">
        <f>E27/SUM(Table1[Weighted Spend])</f>
        <v>7.9382296465685051E-4</v>
      </c>
      <c r="H27" s="38">
        <f ca="1">SUM(G$3:Table1[[#This Row],[Percent of Spend]])</f>
        <v>0.58364062740726963</v>
      </c>
      <c r="I27" s="38">
        <f>Table1[[#This Row],[Spend Ranking]]/(COUNTA(Table1[Spend Ranking]))</f>
        <v>0.63492063492063489</v>
      </c>
      <c r="J27"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28" spans="1:10">
      <c r="A28" s="45" t="s">
        <v>108</v>
      </c>
      <c r="B28" s="45" t="s">
        <v>109</v>
      </c>
      <c r="C28" s="45">
        <v>0</v>
      </c>
      <c r="D28" s="45">
        <v>916</v>
      </c>
      <c r="E28" s="47">
        <f>SUM(Table1[[#This Row],[Spend last 12 months ]],Table1[[#This Row],[Spend Last 24 Months]])</f>
        <v>916</v>
      </c>
      <c r="F28" s="32">
        <f>_xlfn.RANK.EQ(Table1[[#This Row],[Weighted Spend]],Table1[Weighted Spend],0)</f>
        <v>47</v>
      </c>
      <c r="G28" s="37">
        <f>E28/SUM(Table1[Weighted Spend])</f>
        <v>6.345208300615854E-4</v>
      </c>
      <c r="H28" s="38">
        <f ca="1">SUM(G$3:Table1[[#This Row],[Percent of Spend]])</f>
        <v>0.58427514823733118</v>
      </c>
      <c r="I28" s="38">
        <f>Table1[[#This Row],[Spend Ranking]]/(COUNTA(Table1[Spend Ranking]))</f>
        <v>0.74603174603174605</v>
      </c>
      <c r="J28"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29" spans="1:10">
      <c r="A29" s="45" t="s">
        <v>110</v>
      </c>
      <c r="B29" s="45" t="s">
        <v>111</v>
      </c>
      <c r="C29" s="45">
        <v>0</v>
      </c>
      <c r="D29" s="45">
        <v>82.78</v>
      </c>
      <c r="E29" s="47">
        <f>SUM(Table1[[#This Row],[Spend last 12 months ]],Table1[[#This Row],[Spend Last 24 Months]])</f>
        <v>82.78</v>
      </c>
      <c r="F29" s="32">
        <f>_xlfn.RANK.EQ(Table1[[#This Row],[Weighted Spend]],Table1[Weighted Spend],0)</f>
        <v>63</v>
      </c>
      <c r="G29" s="37">
        <f>E29/SUM(Table1[Weighted Spend])</f>
        <v>5.7342395537661619E-5</v>
      </c>
      <c r="H29" s="38">
        <f ca="1">SUM(G$3:Table1[[#This Row],[Percent of Spend]])</f>
        <v>0.58433249063286885</v>
      </c>
      <c r="I29" s="38">
        <f>Table1[[#This Row],[Spend Ranking]]/(COUNTA(Table1[Spend Ranking]))</f>
        <v>1</v>
      </c>
      <c r="J29"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30" spans="1:10">
      <c r="A30" s="45" t="s">
        <v>112</v>
      </c>
      <c r="B30" s="45" t="s">
        <v>113</v>
      </c>
      <c r="C30" s="45">
        <v>21521.25</v>
      </c>
      <c r="D30" s="45">
        <v>21521.25</v>
      </c>
      <c r="E30" s="47">
        <f>SUM(Table1[[#This Row],[Spend last 12 months ]],Table1[[#This Row],[Spend Last 24 Months]])</f>
        <v>43042.5</v>
      </c>
      <c r="F30" s="32">
        <f>_xlfn.RANK.EQ(Table1[[#This Row],[Weighted Spend]],Table1[Weighted Spend],0)</f>
        <v>8</v>
      </c>
      <c r="G30" s="37">
        <f>E30/SUM(Table1[Weighted Spend])</f>
        <v>2.9815898283761778E-2</v>
      </c>
      <c r="H30" s="38">
        <f ca="1">SUM(G$3:Table1[[#This Row],[Percent of Spend]])</f>
        <v>0.61414838891663059</v>
      </c>
      <c r="I30" s="38">
        <f>Table1[[#This Row],[Spend Ranking]]/(COUNTA(Table1[Spend Ranking]))</f>
        <v>0.12698412698412698</v>
      </c>
      <c r="J30"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31" spans="1:10">
      <c r="A31" s="45" t="s">
        <v>114</v>
      </c>
      <c r="B31" s="45" t="s">
        <v>115</v>
      </c>
      <c r="C31" s="45">
        <v>0</v>
      </c>
      <c r="D31" s="45">
        <v>500</v>
      </c>
      <c r="E31" s="47">
        <f>SUM(Table1[[#This Row],[Spend last 12 months ]],Table1[[#This Row],[Spend Last 24 Months]])</f>
        <v>500</v>
      </c>
      <c r="F31" s="32">
        <f>_xlfn.RANK.EQ(Table1[[#This Row],[Weighted Spend]],Table1[Weighted Spend],0)</f>
        <v>51</v>
      </c>
      <c r="G31" s="37">
        <f>E31/SUM(Table1[Weighted Spend])</f>
        <v>3.4635416488077803E-4</v>
      </c>
      <c r="H31" s="38">
        <f ca="1">SUM(G$3:Table1[[#This Row],[Percent of Spend]])</f>
        <v>0.61449474308151142</v>
      </c>
      <c r="I31" s="38">
        <f>Table1[[#This Row],[Spend Ranking]]/(COUNTA(Table1[Spend Ranking]))</f>
        <v>0.80952380952380953</v>
      </c>
      <c r="J31"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32" spans="1:10">
      <c r="A32" s="45" t="s">
        <v>116</v>
      </c>
      <c r="B32" s="45" t="s">
        <v>117</v>
      </c>
      <c r="C32" s="45">
        <v>175</v>
      </c>
      <c r="D32" s="45">
        <v>175</v>
      </c>
      <c r="E32" s="47">
        <f>SUM(Table1[[#This Row],[Spend last 12 months ]],Table1[[#This Row],[Spend Last 24 Months]])</f>
        <v>350</v>
      </c>
      <c r="F32" s="32">
        <f>_xlfn.RANK.EQ(Table1[[#This Row],[Weighted Spend]],Table1[Weighted Spend],0)</f>
        <v>55</v>
      </c>
      <c r="G32" s="37">
        <f>E32/SUM(Table1[Weighted Spend])</f>
        <v>2.4244791541654464E-4</v>
      </c>
      <c r="H32" s="38">
        <f ca="1">SUM(G$3:Table1[[#This Row],[Percent of Spend]])</f>
        <v>0.61473719099692792</v>
      </c>
      <c r="I32" s="38">
        <f>Table1[[#This Row],[Spend Ranking]]/(COUNTA(Table1[Spend Ranking]))</f>
        <v>0.87301587301587302</v>
      </c>
      <c r="J32"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33" spans="1:10">
      <c r="A33" s="45" t="s">
        <v>118</v>
      </c>
      <c r="B33" s="45" t="s">
        <v>119</v>
      </c>
      <c r="C33" s="45">
        <v>10460.799999999999</v>
      </c>
      <c r="D33" s="45">
        <v>34752.019999999997</v>
      </c>
      <c r="E33" s="47">
        <f>SUM(Table1[[#This Row],[Spend last 12 months ]],Table1[[#This Row],[Spend Last 24 Months]])</f>
        <v>45212.819999999992</v>
      </c>
      <c r="F33" s="32">
        <f>_xlfn.RANK.EQ(Table1[[#This Row],[Weighted Spend]],Table1[Weighted Spend],0)</f>
        <v>7</v>
      </c>
      <c r="G33" s="37">
        <f>E33/SUM(Table1[Weighted Spend])</f>
        <v>3.1319297026009871E-2</v>
      </c>
      <c r="H33" s="38">
        <f ca="1">SUM(G$3:Table1[[#This Row],[Percent of Spend]])</f>
        <v>0.6460564880229378</v>
      </c>
      <c r="I33" s="38">
        <f>Table1[[#This Row],[Spend Ranking]]/(COUNTA(Table1[Spend Ranking]))</f>
        <v>0.1111111111111111</v>
      </c>
      <c r="J33"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34" spans="1:10">
      <c r="A34" s="45" t="s">
        <v>120</v>
      </c>
      <c r="B34" s="45" t="s">
        <v>121</v>
      </c>
      <c r="C34" s="45">
        <v>1480.86</v>
      </c>
      <c r="D34" s="45">
        <v>6793.55</v>
      </c>
      <c r="E34" s="47">
        <f>SUM(Table1[[#This Row],[Spend last 12 months ]],Table1[[#This Row],[Spend Last 24 Months]])</f>
        <v>8274.41</v>
      </c>
      <c r="F34" s="32">
        <f>_xlfn.RANK.EQ(Table1[[#This Row],[Weighted Spend]],Table1[Weighted Spend],0)</f>
        <v>17</v>
      </c>
      <c r="G34" s="37">
        <f>E34/SUM(Table1[Weighted Spend])</f>
        <v>5.7317527308623174E-3</v>
      </c>
      <c r="H34" s="38">
        <f ca="1">SUM(G$3:Table1[[#This Row],[Percent of Spend]])</f>
        <v>0.65178824075380015</v>
      </c>
      <c r="I34" s="38">
        <f>Table1[[#This Row],[Spend Ranking]]/(COUNTA(Table1[Spend Ranking]))</f>
        <v>0.26984126984126983</v>
      </c>
      <c r="J34"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35" spans="1:10">
      <c r="A35" s="45" t="s">
        <v>122</v>
      </c>
      <c r="B35" s="45" t="s">
        <v>123</v>
      </c>
      <c r="C35" s="45">
        <v>300</v>
      </c>
      <c r="D35" s="45">
        <v>500</v>
      </c>
      <c r="E35" s="47">
        <f>SUM(Table1[[#This Row],[Spend last 12 months ]],Table1[[#This Row],[Spend Last 24 Months]])</f>
        <v>800</v>
      </c>
      <c r="F35" s="32">
        <f>_xlfn.RANK.EQ(Table1[[#This Row],[Weighted Spend]],Table1[Weighted Spend],0)</f>
        <v>48</v>
      </c>
      <c r="G35" s="37">
        <f>E35/SUM(Table1[Weighted Spend])</f>
        <v>5.5416666380924491E-4</v>
      </c>
      <c r="H35" s="38">
        <f ca="1">SUM(G$3:Table1[[#This Row],[Percent of Spend]])</f>
        <v>0.6523424074176094</v>
      </c>
      <c r="I35" s="38">
        <f>Table1[[#This Row],[Spend Ranking]]/(COUNTA(Table1[Spend Ranking]))</f>
        <v>0.76190476190476186</v>
      </c>
      <c r="J35"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36" spans="1:10">
      <c r="A36" s="45" t="s">
        <v>124</v>
      </c>
      <c r="B36" s="45" t="s">
        <v>125</v>
      </c>
      <c r="C36" s="45">
        <v>440.4</v>
      </c>
      <c r="D36" s="45">
        <v>691.73</v>
      </c>
      <c r="E36" s="47">
        <f>SUM(Table1[[#This Row],[Spend last 12 months ]],Table1[[#This Row],[Spend Last 24 Months]])</f>
        <v>1132.1300000000001</v>
      </c>
      <c r="F36" s="32">
        <f>_xlfn.RANK.EQ(Table1[[#This Row],[Weighted Spend]],Table1[Weighted Spend],0)</f>
        <v>41</v>
      </c>
      <c r="G36" s="37">
        <f>E36/SUM(Table1[Weighted Spend])</f>
        <v>7.8423588137295063E-4</v>
      </c>
      <c r="H36" s="38">
        <f ca="1">SUM(G$3:Table1[[#This Row],[Percent of Spend]])</f>
        <v>0.6531266432989824</v>
      </c>
      <c r="I36" s="38">
        <f>Table1[[#This Row],[Spend Ranking]]/(COUNTA(Table1[Spend Ranking]))</f>
        <v>0.65079365079365081</v>
      </c>
      <c r="J36"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37" spans="1:10">
      <c r="A37" s="45" t="s">
        <v>126</v>
      </c>
      <c r="B37" s="45" t="s">
        <v>127</v>
      </c>
      <c r="C37" s="45">
        <v>0</v>
      </c>
      <c r="D37" s="45">
        <v>28908.45</v>
      </c>
      <c r="E37" s="47">
        <f>SUM(Table1[[#This Row],[Spend last 12 months ]],Table1[[#This Row],[Spend Last 24 Months]])</f>
        <v>28908.45</v>
      </c>
      <c r="F37" s="32">
        <f>_xlfn.RANK.EQ(Table1[[#This Row],[Weighted Spend]],Table1[Weighted Spend],0)</f>
        <v>10</v>
      </c>
      <c r="G37" s="37">
        <f>E37/SUM(Table1[Weighted Spend])</f>
        <v>2.0025124115495459E-2</v>
      </c>
      <c r="H37" s="38">
        <f ca="1">SUM(G$3:Table1[[#This Row],[Percent of Spend]])</f>
        <v>0.67315176741447791</v>
      </c>
      <c r="I37" s="38">
        <f>Table1[[#This Row],[Spend Ranking]]/(COUNTA(Table1[Spend Ranking]))</f>
        <v>0.15873015873015872</v>
      </c>
      <c r="J37"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38" spans="1:10">
      <c r="A38" s="45" t="s">
        <v>128</v>
      </c>
      <c r="B38" s="45" t="s">
        <v>129</v>
      </c>
      <c r="C38" s="45">
        <v>473.45</v>
      </c>
      <c r="D38" s="45">
        <v>1092.02</v>
      </c>
      <c r="E38" s="47">
        <f>SUM(Table1[[#This Row],[Spend last 12 months ]],Table1[[#This Row],[Spend Last 24 Months]])</f>
        <v>1565.47</v>
      </c>
      <c r="F38" s="32">
        <f>_xlfn.RANK.EQ(Table1[[#This Row],[Weighted Spend]],Table1[Weighted Spend],0)</f>
        <v>34</v>
      </c>
      <c r="G38" s="37">
        <f>E38/SUM(Table1[Weighted Spend])</f>
        <v>1.0844141089918233E-3</v>
      </c>
      <c r="H38" s="38">
        <f ca="1">SUM(G$3:Table1[[#This Row],[Percent of Spend]])</f>
        <v>0.67423618152346976</v>
      </c>
      <c r="I38" s="38">
        <f>Table1[[#This Row],[Spend Ranking]]/(COUNTA(Table1[Spend Ranking]))</f>
        <v>0.53968253968253965</v>
      </c>
      <c r="J38"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39" spans="1:10">
      <c r="A39" s="45" t="s">
        <v>130</v>
      </c>
      <c r="B39" s="45" t="s">
        <v>131</v>
      </c>
      <c r="C39" s="45">
        <v>0</v>
      </c>
      <c r="D39" s="45">
        <v>3206.65</v>
      </c>
      <c r="E39" s="47">
        <f>SUM(Table1[[#This Row],[Spend last 12 months ]],Table1[[#This Row],[Spend Last 24 Months]])</f>
        <v>3206.65</v>
      </c>
      <c r="F39" s="32">
        <f>_xlfn.RANK.EQ(Table1[[#This Row],[Weighted Spend]],Table1[Weighted Spend],0)</f>
        <v>26</v>
      </c>
      <c r="G39" s="37">
        <f>E39/SUM(Table1[Weighted Spend])</f>
        <v>2.2212731656298941E-3</v>
      </c>
      <c r="H39" s="38">
        <f ca="1">SUM(G$3:Table1[[#This Row],[Percent of Spend]])</f>
        <v>0.67645745468909968</v>
      </c>
      <c r="I39" s="38">
        <f>Table1[[#This Row],[Spend Ranking]]/(COUNTA(Table1[Spend Ranking]))</f>
        <v>0.41269841269841268</v>
      </c>
      <c r="J39"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40" spans="1:10">
      <c r="A40" s="45" t="s">
        <v>132</v>
      </c>
      <c r="B40" s="45" t="s">
        <v>133</v>
      </c>
      <c r="C40" s="45">
        <v>963.11</v>
      </c>
      <c r="D40" s="45">
        <v>1928.99</v>
      </c>
      <c r="E40" s="47">
        <f>SUM(Table1[[#This Row],[Spend last 12 months ]],Table1[[#This Row],[Spend Last 24 Months]])</f>
        <v>2892.1</v>
      </c>
      <c r="F40" s="32">
        <f>_xlfn.RANK.EQ(Table1[[#This Row],[Weighted Spend]],Table1[Weighted Spend],0)</f>
        <v>27</v>
      </c>
      <c r="G40" s="37">
        <f>E40/SUM(Table1[Weighted Spend])</f>
        <v>2.0033817605033962E-3</v>
      </c>
      <c r="H40" s="38">
        <f ca="1">SUM(G$3:Table1[[#This Row],[Percent of Spend]])</f>
        <v>0.67846083644960309</v>
      </c>
      <c r="I40" s="38">
        <f>Table1[[#This Row],[Spend Ranking]]/(COUNTA(Table1[Spend Ranking]))</f>
        <v>0.42857142857142855</v>
      </c>
      <c r="J40"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41" spans="1:10">
      <c r="A41" s="45" t="s">
        <v>134</v>
      </c>
      <c r="B41" s="45" t="s">
        <v>135</v>
      </c>
      <c r="C41" s="45">
        <v>0</v>
      </c>
      <c r="D41" s="45">
        <v>1307.95</v>
      </c>
      <c r="E41" s="47">
        <f>SUM(Table1[[#This Row],[Spend last 12 months ]],Table1[[#This Row],[Spend Last 24 Months]])</f>
        <v>1307.95</v>
      </c>
      <c r="F41" s="32">
        <f>_xlfn.RANK.EQ(Table1[[#This Row],[Weighted Spend]],Table1[Weighted Spend],0)</f>
        <v>36</v>
      </c>
      <c r="G41" s="37">
        <f>E41/SUM(Table1[Weighted Spend])</f>
        <v>9.0602785991162737E-4</v>
      </c>
      <c r="H41" s="38">
        <f ca="1">SUM(G$3:Table1[[#This Row],[Percent of Spend]])</f>
        <v>0.67936686430951476</v>
      </c>
      <c r="I41" s="38">
        <f>Table1[[#This Row],[Spend Ranking]]/(COUNTA(Table1[Spend Ranking]))</f>
        <v>0.5714285714285714</v>
      </c>
      <c r="J41"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42" spans="1:10">
      <c r="A42" s="45" t="s">
        <v>136</v>
      </c>
      <c r="B42" s="45" t="s">
        <v>137</v>
      </c>
      <c r="C42" s="45">
        <v>242.12</v>
      </c>
      <c r="D42" s="45">
        <v>726.36</v>
      </c>
      <c r="E42" s="47">
        <f>SUM(Table1[[#This Row],[Spend last 12 months ]],Table1[[#This Row],[Spend Last 24 Months]])</f>
        <v>968.48</v>
      </c>
      <c r="F42" s="32">
        <f>_xlfn.RANK.EQ(Table1[[#This Row],[Weighted Spend]],Table1[Weighted Spend],0)</f>
        <v>46</v>
      </c>
      <c r="G42" s="37">
        <f>E42/SUM(Table1[Weighted Spend])</f>
        <v>6.7087416320747186E-4</v>
      </c>
      <c r="H42" s="38">
        <f ca="1">SUM(G$3:Table1[[#This Row],[Percent of Spend]])</f>
        <v>0.6800377384727222</v>
      </c>
      <c r="I42" s="38">
        <f>Table1[[#This Row],[Spend Ranking]]/(COUNTA(Table1[Spend Ranking]))</f>
        <v>0.73015873015873012</v>
      </c>
      <c r="J42"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43" spans="1:10">
      <c r="A43" s="45" t="s">
        <v>138</v>
      </c>
      <c r="B43" s="45" t="s">
        <v>139</v>
      </c>
      <c r="C43" s="45"/>
      <c r="D43" s="45">
        <v>1232</v>
      </c>
      <c r="E43" s="47">
        <f>SUM(Table1[[#This Row],[Spend last 12 months ]],Table1[[#This Row],[Spend Last 24 Months]])</f>
        <v>1232</v>
      </c>
      <c r="F43" s="32">
        <f>_xlfn.RANK.EQ(Table1[[#This Row],[Weighted Spend]],Table1[Weighted Spend],0)</f>
        <v>38</v>
      </c>
      <c r="G43" s="37">
        <f>E43/SUM(Table1[Weighted Spend])</f>
        <v>8.5341666226623715E-4</v>
      </c>
      <c r="H43" s="38">
        <f ca="1">SUM(G$3:Table1[[#This Row],[Percent of Spend]])</f>
        <v>0.68089115513498844</v>
      </c>
      <c r="I43" s="38">
        <f>Table1[[#This Row],[Spend Ranking]]/(COUNTA(Table1[Spend Ranking]))</f>
        <v>0.60317460317460314</v>
      </c>
      <c r="J43"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44" spans="1:10">
      <c r="A44" s="45" t="s">
        <v>140</v>
      </c>
      <c r="B44" s="45" t="s">
        <v>141</v>
      </c>
      <c r="C44" s="45">
        <v>100</v>
      </c>
      <c r="D44" s="45">
        <v>100</v>
      </c>
      <c r="E44" s="47">
        <f>SUM(Table1[[#This Row],[Spend last 12 months ]],Table1[[#This Row],[Spend Last 24 Months]])</f>
        <v>200</v>
      </c>
      <c r="F44" s="32">
        <f>_xlfn.RANK.EQ(Table1[[#This Row],[Weighted Spend]],Table1[Weighted Spend],0)</f>
        <v>59</v>
      </c>
      <c r="G44" s="37">
        <f>E44/SUM(Table1[Weighted Spend])</f>
        <v>1.3854166595231123E-4</v>
      </c>
      <c r="H44" s="38">
        <f ca="1">SUM(G$3:Table1[[#This Row],[Percent of Spend]])</f>
        <v>0.68102969680094072</v>
      </c>
      <c r="I44" s="38">
        <f>Table1[[#This Row],[Spend Ranking]]/(COUNTA(Table1[Spend Ranking]))</f>
        <v>0.93650793650793651</v>
      </c>
      <c r="J44"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45" spans="1:10">
      <c r="A45" s="45" t="s">
        <v>142</v>
      </c>
      <c r="B45" s="45" t="s">
        <v>143</v>
      </c>
      <c r="C45" s="45">
        <v>4488</v>
      </c>
      <c r="D45" s="45">
        <v>43568.04</v>
      </c>
      <c r="E45" s="47">
        <f>SUM(Table1[[#This Row],[Spend last 12 months ]],Table1[[#This Row],[Spend Last 24 Months]])</f>
        <v>48056.04</v>
      </c>
      <c r="F45" s="32">
        <f>_xlfn.RANK.EQ(Table1[[#This Row],[Weighted Spend]],Table1[Weighted Spend],0)</f>
        <v>6</v>
      </c>
      <c r="G45" s="37">
        <f>E45/SUM(Table1[Weighted Spend])</f>
        <v>3.3288819203354532E-2</v>
      </c>
      <c r="H45" s="38">
        <f ca="1">SUM(G$3:Table1[[#This Row],[Percent of Spend]])</f>
        <v>0.7143185160042953</v>
      </c>
      <c r="I45" s="38">
        <f>Table1[[#This Row],[Spend Ranking]]/(COUNTA(Table1[Spend Ranking]))</f>
        <v>9.5238095238095233E-2</v>
      </c>
      <c r="J45"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46" spans="1:10">
      <c r="A46" s="45" t="s">
        <v>142</v>
      </c>
      <c r="B46" s="45" t="s">
        <v>144</v>
      </c>
      <c r="C46" s="45">
        <v>0</v>
      </c>
      <c r="D46" s="45">
        <v>1012</v>
      </c>
      <c r="E46" s="47">
        <f>SUM(Table1[[#This Row],[Spend last 12 months ]],Table1[[#This Row],[Spend Last 24 Months]])</f>
        <v>1012</v>
      </c>
      <c r="F46" s="32">
        <f>_xlfn.RANK.EQ(Table1[[#This Row],[Weighted Spend]],Table1[Weighted Spend],0)</f>
        <v>45</v>
      </c>
      <c r="G46" s="37">
        <f>E46/SUM(Table1[Weighted Spend])</f>
        <v>7.010208297186948E-4</v>
      </c>
      <c r="H46" s="38">
        <f ca="1">SUM(G$3:Table1[[#This Row],[Percent of Spend]])</f>
        <v>0.71501953683401398</v>
      </c>
      <c r="I46" s="38">
        <f>Table1[[#This Row],[Spend Ranking]]/(COUNTA(Table1[Spend Ranking]))</f>
        <v>0.7142857142857143</v>
      </c>
      <c r="J46"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47" spans="1:10">
      <c r="A47" s="45" t="s">
        <v>145</v>
      </c>
      <c r="B47" s="45" t="s">
        <v>146</v>
      </c>
      <c r="C47" s="45">
        <v>4866.57</v>
      </c>
      <c r="D47" s="45">
        <v>5125.5600000000004</v>
      </c>
      <c r="E47" s="47">
        <f>SUM(Table1[[#This Row],[Spend last 12 months ]],Table1[[#This Row],[Spend Last 24 Months]])</f>
        <v>9992.130000000001</v>
      </c>
      <c r="F47" s="32">
        <f>_xlfn.RANK.EQ(Table1[[#This Row],[Weighted Spend]],Table1[Weighted Spend],0)</f>
        <v>15</v>
      </c>
      <c r="G47" s="37">
        <f>E47/SUM(Table1[Weighted Spend])</f>
        <v>6.9216316830603385E-3</v>
      </c>
      <c r="H47" s="38">
        <f ca="1">SUM(G$3:Table1[[#This Row],[Percent of Spend]])</f>
        <v>0.72194116851707435</v>
      </c>
      <c r="I47" s="38">
        <f>Table1[[#This Row],[Spend Ranking]]/(COUNTA(Table1[Spend Ranking]))</f>
        <v>0.23809523809523808</v>
      </c>
      <c r="J47"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48" spans="1:10">
      <c r="A48" s="45" t="s">
        <v>147</v>
      </c>
      <c r="B48" s="45" t="s">
        <v>148</v>
      </c>
      <c r="C48" s="45">
        <v>8532.7000000000007</v>
      </c>
      <c r="D48" s="45">
        <v>14179.6</v>
      </c>
      <c r="E48" s="47">
        <f>SUM(Table1[[#This Row],[Spend last 12 months ]],Table1[[#This Row],[Spend Last 24 Months]])</f>
        <v>22712.300000000003</v>
      </c>
      <c r="F48" s="32">
        <f>_xlfn.RANK.EQ(Table1[[#This Row],[Weighted Spend]],Table1[Weighted Spend],0)</f>
        <v>13</v>
      </c>
      <c r="G48" s="37">
        <f>E48/SUM(Table1[Weighted Spend])</f>
        <v>1.5732999398043394E-2</v>
      </c>
      <c r="H48" s="38">
        <f ca="1">SUM(G$3:Table1[[#This Row],[Percent of Spend]])</f>
        <v>0.73767416791511775</v>
      </c>
      <c r="I48" s="38">
        <f>Table1[[#This Row],[Spend Ranking]]/(COUNTA(Table1[Spend Ranking]))</f>
        <v>0.20634920634920634</v>
      </c>
      <c r="J48"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49" spans="1:10">
      <c r="A49" s="45" t="s">
        <v>149</v>
      </c>
      <c r="B49" s="45" t="s">
        <v>150</v>
      </c>
      <c r="C49" s="45">
        <v>21970</v>
      </c>
      <c r="D49" s="45">
        <v>56570</v>
      </c>
      <c r="E49" s="47">
        <f>SUM(Table1[[#This Row],[Spend last 12 months ]],Table1[[#This Row],[Spend Last 24 Months]])</f>
        <v>78540</v>
      </c>
      <c r="F49" s="32">
        <f>_xlfn.RANK.EQ(Table1[[#This Row],[Weighted Spend]],Table1[Weighted Spend],0)</f>
        <v>4</v>
      </c>
      <c r="G49" s="37">
        <f>E49/SUM(Table1[Weighted Spend])</f>
        <v>5.4405312219472618E-2</v>
      </c>
      <c r="H49" s="38">
        <f ca="1">SUM(G$3:Table1[[#This Row],[Percent of Spend]])</f>
        <v>0.7920794801345904</v>
      </c>
      <c r="I49" s="38">
        <f>Table1[[#This Row],[Spend Ranking]]/(COUNTA(Table1[Spend Ranking]))</f>
        <v>6.3492063492063489E-2</v>
      </c>
      <c r="J49"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STRATEGIC</v>
      </c>
    </row>
    <row r="50" spans="1:10">
      <c r="A50" s="45" t="s">
        <v>151</v>
      </c>
      <c r="B50" s="45" t="s">
        <v>152</v>
      </c>
      <c r="C50" s="45">
        <v>0</v>
      </c>
      <c r="D50" s="45">
        <v>2177</v>
      </c>
      <c r="E50" s="47">
        <f>SUM(Table1[[#This Row],[Spend last 12 months ]],Table1[[#This Row],[Spend Last 24 Months]])</f>
        <v>2177</v>
      </c>
      <c r="F50" s="32">
        <f>_xlfn.RANK.EQ(Table1[[#This Row],[Weighted Spend]],Table1[Weighted Spend],0)</f>
        <v>32</v>
      </c>
      <c r="G50" s="37">
        <f>E50/SUM(Table1[Weighted Spend])</f>
        <v>1.5080260338909076E-3</v>
      </c>
      <c r="H50" s="38">
        <f ca="1">SUM(G$3:Table1[[#This Row],[Percent of Spend]])</f>
        <v>0.79358750616848128</v>
      </c>
      <c r="I50" s="38">
        <f>Table1[[#This Row],[Spend Ranking]]/(COUNTA(Table1[Spend Ranking]))</f>
        <v>0.50793650793650791</v>
      </c>
      <c r="J50"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51" spans="1:10">
      <c r="A51" s="45" t="s">
        <v>153</v>
      </c>
      <c r="B51" s="45" t="s">
        <v>154</v>
      </c>
      <c r="C51" s="45">
        <v>5423.4</v>
      </c>
      <c r="D51" s="45">
        <v>11458.88</v>
      </c>
      <c r="E51" s="47">
        <f>SUM(Table1[[#This Row],[Spend last 12 months ]],Table1[[#This Row],[Spend Last 24 Months]])</f>
        <v>16882.28</v>
      </c>
      <c r="F51" s="32">
        <f>_xlfn.RANK.EQ(Table1[[#This Row],[Weighted Spend]],Table1[Weighted Spend],0)</f>
        <v>14</v>
      </c>
      <c r="G51" s="37">
        <f>E51/SUM(Table1[Weighted Spend])</f>
        <v>1.1694495981366923E-2</v>
      </c>
      <c r="H51" s="38">
        <f ca="1">SUM(G$3:Table1[[#This Row],[Percent of Spend]])</f>
        <v>0.80528200214984824</v>
      </c>
      <c r="I51" s="38">
        <f>Table1[[#This Row],[Spend Ranking]]/(COUNTA(Table1[Spend Ranking]))</f>
        <v>0.22222222222222221</v>
      </c>
      <c r="J51"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IMPORTANT</v>
      </c>
    </row>
    <row r="52" spans="1:10">
      <c r="A52" s="45" t="s">
        <v>155</v>
      </c>
      <c r="B52" s="45" t="s">
        <v>156</v>
      </c>
      <c r="C52" s="45">
        <v>561.95000000000005</v>
      </c>
      <c r="D52" s="45">
        <v>561.95000000000005</v>
      </c>
      <c r="E52" s="47">
        <f>SUM(Table1[[#This Row],[Spend last 12 months ]],Table1[[#This Row],[Spend Last 24 Months]])</f>
        <v>1123.9000000000001</v>
      </c>
      <c r="F52" s="32">
        <f>_xlfn.RANK.EQ(Table1[[#This Row],[Weighted Spend]],Table1[Weighted Spend],0)</f>
        <v>42</v>
      </c>
      <c r="G52" s="37">
        <f>E52/SUM(Table1[Weighted Spend])</f>
        <v>7.7853489181901295E-4</v>
      </c>
      <c r="H52" s="38">
        <f ca="1">SUM(G$3:Table1[[#This Row],[Percent of Spend]])</f>
        <v>0.80606053704166725</v>
      </c>
      <c r="I52" s="38">
        <f>Table1[[#This Row],[Spend Ranking]]/(COUNTA(Table1[Spend Ranking]))</f>
        <v>0.66666666666666663</v>
      </c>
      <c r="J52"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53" spans="1:10">
      <c r="A53" s="45" t="s">
        <v>157</v>
      </c>
      <c r="B53" s="45" t="s">
        <v>158</v>
      </c>
      <c r="C53" s="45">
        <v>9132.68</v>
      </c>
      <c r="D53" s="45">
        <v>227170.18</v>
      </c>
      <c r="E53" s="47">
        <f>SUM(Table1[[#This Row],[Spend last 12 months ]],Table1[[#This Row],[Spend Last 24 Months]])</f>
        <v>236302.86</v>
      </c>
      <c r="F53" s="32">
        <f>_xlfn.RANK.EQ(Table1[[#This Row],[Weighted Spend]],Table1[Weighted Spend],0)</f>
        <v>2</v>
      </c>
      <c r="G53" s="37">
        <f>E53/SUM(Table1[Weighted Spend])</f>
        <v>0.16368895946847881</v>
      </c>
      <c r="H53" s="38">
        <f ca="1">SUM(G$3:Table1[[#This Row],[Percent of Spend]])</f>
        <v>0.96974949651014608</v>
      </c>
      <c r="I53" s="38">
        <f>Table1[[#This Row],[Spend Ranking]]/(COUNTA(Table1[Spend Ranking]))</f>
        <v>3.1746031746031744E-2</v>
      </c>
      <c r="J53"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54" spans="1:10">
      <c r="A54" s="45" t="s">
        <v>159</v>
      </c>
      <c r="B54" s="45" t="s">
        <v>160</v>
      </c>
      <c r="C54" s="45">
        <v>0</v>
      </c>
      <c r="D54" s="45">
        <v>125</v>
      </c>
      <c r="E54" s="47">
        <f>SUM(Table1[[#This Row],[Spend last 12 months ]],Table1[[#This Row],[Spend Last 24 Months]])</f>
        <v>125</v>
      </c>
      <c r="F54" s="32">
        <f>_xlfn.RANK.EQ(Table1[[#This Row],[Weighted Spend]],Table1[Weighted Spend],0)</f>
        <v>62</v>
      </c>
      <c r="G54" s="37">
        <f>E54/SUM(Table1[Weighted Spend])</f>
        <v>8.6588541220194507E-5</v>
      </c>
      <c r="H54" s="38">
        <f ca="1">SUM(G$3:Table1[[#This Row],[Percent of Spend]])</f>
        <v>0.96983608505136631</v>
      </c>
      <c r="I54" s="38">
        <f>Table1[[#This Row],[Spend Ranking]]/(COUNTA(Table1[Spend Ranking]))</f>
        <v>0.98412698412698407</v>
      </c>
      <c r="J54"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55" spans="1:10">
      <c r="A55" s="45" t="s">
        <v>161</v>
      </c>
      <c r="B55" s="45" t="s">
        <v>162</v>
      </c>
      <c r="C55" s="45">
        <v>510.48</v>
      </c>
      <c r="D55" s="45">
        <v>510.48</v>
      </c>
      <c r="E55" s="47">
        <f>SUM(Table1[[#This Row],[Spend last 12 months ]],Table1[[#This Row],[Spend Last 24 Months]])</f>
        <v>1020.96</v>
      </c>
      <c r="F55" s="32">
        <f>_xlfn.RANK.EQ(Table1[[#This Row],[Weighted Spend]],Table1[Weighted Spend],0)</f>
        <v>44</v>
      </c>
      <c r="G55" s="37">
        <f>E55/SUM(Table1[Weighted Spend])</f>
        <v>7.0722749635335831E-4</v>
      </c>
      <c r="H55" s="38">
        <f ca="1">SUM(G$3:Table1[[#This Row],[Percent of Spend]])</f>
        <v>0.97054331254771964</v>
      </c>
      <c r="I55" s="38">
        <f>Table1[[#This Row],[Spend Ranking]]/(COUNTA(Table1[Spend Ranking]))</f>
        <v>0.69841269841269837</v>
      </c>
      <c r="J55"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56" spans="1:10">
      <c r="A56" s="45" t="s">
        <v>163</v>
      </c>
      <c r="B56" s="45" t="s">
        <v>164</v>
      </c>
      <c r="C56" s="45">
        <v>226.85</v>
      </c>
      <c r="D56" s="45">
        <v>226.85</v>
      </c>
      <c r="E56" s="47">
        <f>SUM(Table1[[#This Row],[Spend last 12 months ]],Table1[[#This Row],[Spend Last 24 Months]])</f>
        <v>453.7</v>
      </c>
      <c r="F56" s="32">
        <f>_xlfn.RANK.EQ(Table1[[#This Row],[Weighted Spend]],Table1[Weighted Spend],0)</f>
        <v>52</v>
      </c>
      <c r="G56" s="37">
        <f>E56/SUM(Table1[Weighted Spend])</f>
        <v>3.1428176921281798E-4</v>
      </c>
      <c r="H56" s="38">
        <f ca="1">SUM(G$3:Table1[[#This Row],[Percent of Spend]])</f>
        <v>0.97085759431693242</v>
      </c>
      <c r="I56" s="38">
        <f>Table1[[#This Row],[Spend Ranking]]/(COUNTA(Table1[Spend Ranking]))</f>
        <v>0.82539682539682535</v>
      </c>
      <c r="J56"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57" spans="1:10">
      <c r="A57" s="45" t="s">
        <v>165</v>
      </c>
      <c r="B57" s="45" t="s">
        <v>166</v>
      </c>
      <c r="C57" s="45">
        <v>366.94</v>
      </c>
      <c r="D57" s="45">
        <v>366.94</v>
      </c>
      <c r="E57" s="47">
        <f>SUM(Table1[[#This Row],[Spend last 12 months ]],Table1[[#This Row],[Spend Last 24 Months]])</f>
        <v>733.88</v>
      </c>
      <c r="F57" s="32">
        <f>_xlfn.RANK.EQ(Table1[[#This Row],[Weighted Spend]],Table1[Weighted Spend],0)</f>
        <v>49</v>
      </c>
      <c r="G57" s="37">
        <f>E57/SUM(Table1[Weighted Spend])</f>
        <v>5.083647890454108E-4</v>
      </c>
      <c r="H57" s="38">
        <f ca="1">SUM(G$3:Table1[[#This Row],[Percent of Spend]])</f>
        <v>0.97136595910597778</v>
      </c>
      <c r="I57" s="38">
        <f>Table1[[#This Row],[Spend Ranking]]/(COUNTA(Table1[Spend Ranking]))</f>
        <v>0.77777777777777779</v>
      </c>
      <c r="J57"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58" spans="1:10">
      <c r="A58" s="45" t="s">
        <v>167</v>
      </c>
      <c r="B58" s="45" t="s">
        <v>168</v>
      </c>
      <c r="C58" s="45">
        <v>118.6</v>
      </c>
      <c r="D58" s="45">
        <v>118.6</v>
      </c>
      <c r="E58" s="47">
        <f>SUM(Table1[[#This Row],[Spend last 12 months ]],Table1[[#This Row],[Spend Last 24 Months]])</f>
        <v>237.2</v>
      </c>
      <c r="F58" s="32">
        <f>_xlfn.RANK.EQ(Table1[[#This Row],[Weighted Spend]],Table1[Weighted Spend],0)</f>
        <v>57</v>
      </c>
      <c r="G58" s="37">
        <f>E58/SUM(Table1[Weighted Spend])</f>
        <v>1.6431041581944111E-4</v>
      </c>
      <c r="H58" s="38">
        <f ca="1">SUM(G$3:Table1[[#This Row],[Percent of Spend]])</f>
        <v>0.97153026952179722</v>
      </c>
      <c r="I58" s="38">
        <f>Table1[[#This Row],[Spend Ranking]]/(COUNTA(Table1[Spend Ranking]))</f>
        <v>0.90476190476190477</v>
      </c>
      <c r="J58"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59" spans="1:10">
      <c r="A59" s="45" t="s">
        <v>169</v>
      </c>
      <c r="B59" s="45" t="s">
        <v>170</v>
      </c>
      <c r="C59" s="45">
        <v>3301.64</v>
      </c>
      <c r="D59" s="45">
        <v>5306.91</v>
      </c>
      <c r="E59" s="47">
        <f>SUM(Table1[[#This Row],[Spend last 12 months ]],Table1[[#This Row],[Spend Last 24 Months]])</f>
        <v>8608.5499999999993</v>
      </c>
      <c r="F59" s="32">
        <f>_xlfn.RANK.EQ(Table1[[#This Row],[Weighted Spend]],Table1[Weighted Spend],0)</f>
        <v>16</v>
      </c>
      <c r="G59" s="37">
        <f>E59/SUM(Table1[Weighted Spend])</f>
        <v>5.9632142921688435E-3</v>
      </c>
      <c r="H59" s="38">
        <f ca="1">SUM(G$3:Table1[[#This Row],[Percent of Spend]])</f>
        <v>0.97749348381396606</v>
      </c>
      <c r="I59" s="38">
        <f>Table1[[#This Row],[Spend Ranking]]/(COUNTA(Table1[Spend Ranking]))</f>
        <v>0.25396825396825395</v>
      </c>
      <c r="J59"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IMPORTANT</v>
      </c>
    </row>
    <row r="60" spans="1:10">
      <c r="A60" s="45" t="s">
        <v>171</v>
      </c>
      <c r="B60" s="45" t="s">
        <v>172</v>
      </c>
      <c r="C60" s="45">
        <v>0</v>
      </c>
      <c r="D60" s="45">
        <v>3227.41</v>
      </c>
      <c r="E60" s="47">
        <f>SUM(Table1[[#This Row],[Spend last 12 months ]],Table1[[#This Row],[Spend Last 24 Months]])</f>
        <v>3227.41</v>
      </c>
      <c r="F60" s="32">
        <f>_xlfn.RANK.EQ(Table1[[#This Row],[Weighted Spend]],Table1[Weighted Spend],0)</f>
        <v>25</v>
      </c>
      <c r="G60" s="37">
        <f>E60/SUM(Table1[Weighted Spend])</f>
        <v>2.2356537905557439E-3</v>
      </c>
      <c r="H60" s="38">
        <f ca="1">SUM(G$3:Table1[[#This Row],[Percent of Spend]])</f>
        <v>0.97972913760452185</v>
      </c>
      <c r="I60" s="38">
        <f>Table1[[#This Row],[Spend Ranking]]/(COUNTA(Table1[Spend Ranking]))</f>
        <v>0.3968253968253968</v>
      </c>
      <c r="J60"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IMPORTANT</v>
      </c>
    </row>
    <row r="61" spans="1:10">
      <c r="A61" s="45" t="s">
        <v>173</v>
      </c>
      <c r="B61" s="45" t="s">
        <v>174</v>
      </c>
      <c r="C61" s="45">
        <v>203.25</v>
      </c>
      <c r="D61" s="45">
        <v>203.25</v>
      </c>
      <c r="E61" s="47">
        <f>SUM(Table1[[#This Row],[Spend last 12 months ]],Table1[[#This Row],[Spend Last 24 Months]])</f>
        <v>406.5</v>
      </c>
      <c r="F61" s="32">
        <f>_xlfn.RANK.EQ(Table1[[#This Row],[Weighted Spend]],Table1[Weighted Spend],0)</f>
        <v>54</v>
      </c>
      <c r="G61" s="37">
        <f>E61/SUM(Table1[Weighted Spend])</f>
        <v>2.8158593604807254E-4</v>
      </c>
      <c r="H61" s="38">
        <f ca="1">SUM(G$3:Table1[[#This Row],[Percent of Spend]])</f>
        <v>0.98001072354056995</v>
      </c>
      <c r="I61" s="38">
        <f>Table1[[#This Row],[Spend Ranking]]/(COUNTA(Table1[Spend Ranking]))</f>
        <v>0.8571428571428571</v>
      </c>
      <c r="J61"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62" spans="1:10">
      <c r="A62" s="45" t="s">
        <v>175</v>
      </c>
      <c r="B62" s="46" t="s">
        <v>176</v>
      </c>
      <c r="C62" s="45">
        <v>5310.55</v>
      </c>
      <c r="D62" s="45">
        <v>17482.7</v>
      </c>
      <c r="E62" s="47">
        <f>SUM(Table1[[#This Row],[Spend last 12 months ]],Table1[[#This Row],[Spend Last 24 Months]])</f>
        <v>22793.25</v>
      </c>
      <c r="F62" s="32">
        <f>_xlfn.RANK.EQ(Table1[[#This Row],[Weighted Spend]],Table1[Weighted Spend],0)</f>
        <v>12</v>
      </c>
      <c r="G62" s="37">
        <f>E62/SUM(Table1[Weighted Spend])</f>
        <v>1.5789074137337589E-2</v>
      </c>
      <c r="H62" s="38">
        <f ca="1">SUM(G$3:Table1[[#This Row],[Percent of Spend]])</f>
        <v>0.99579979767790749</v>
      </c>
      <c r="I62" s="38">
        <f>Table1[[#This Row],[Spend Ranking]]/(COUNTA(Table1[Spend Ranking]))</f>
        <v>0.19047619047619047</v>
      </c>
      <c r="J62"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CLIENT CHOICE</v>
      </c>
    </row>
    <row r="63" spans="1:10">
      <c r="A63" s="45" t="s">
        <v>177</v>
      </c>
      <c r="B63" s="45" t="s">
        <v>178</v>
      </c>
      <c r="C63" s="45">
        <v>2800</v>
      </c>
      <c r="D63" s="45">
        <v>2800</v>
      </c>
      <c r="E63" s="47">
        <f>SUM(Table1[[#This Row],[Spend last 12 months ]],Table1[[#This Row],[Spend Last 24 Months]])</f>
        <v>5600</v>
      </c>
      <c r="F63" s="32">
        <f>_xlfn.RANK.EQ(Table1[[#This Row],[Weighted Spend]],Table1[Weighted Spend],0)</f>
        <v>21</v>
      </c>
      <c r="G63" s="37">
        <f>E63/SUM(Table1[Weighted Spend])</f>
        <v>3.8791666466647143E-3</v>
      </c>
      <c r="H63" s="38">
        <f ca="1">SUM(G$3:Table1[[#This Row],[Percent of Spend]])</f>
        <v>0.99967896432457226</v>
      </c>
      <c r="I63" s="38">
        <f>Table1[[#This Row],[Spend Ranking]]/(COUNTA(Table1[Spend Ranking]))</f>
        <v>0.33333333333333331</v>
      </c>
      <c r="J63" s="39" t="str">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IMPORTANT</v>
      </c>
    </row>
    <row r="64" spans="1:10">
      <c r="A64" s="45" t="s">
        <v>179</v>
      </c>
      <c r="B64" s="45" t="s">
        <v>180</v>
      </c>
      <c r="C64" s="45">
        <v>79</v>
      </c>
      <c r="D64" s="45">
        <v>171.09</v>
      </c>
      <c r="E64" s="47">
        <f>SUM(Table1[[#This Row],[Spend last 12 months ]],Table1[[#This Row],[Spend Last 24 Months]])</f>
        <v>250.09</v>
      </c>
      <c r="F64" s="32">
        <f>_xlfn.RANK.EQ(Table1[[#This Row],[Weighted Spend]],Table1[Weighted Spend],0)</f>
        <v>56</v>
      </c>
      <c r="G64" s="37">
        <f>E64/SUM(Table1[Weighted Spend])</f>
        <v>1.7323942619006756E-4</v>
      </c>
      <c r="H64" s="38">
        <f ca="1">SUM(G$3:Table1[[#This Row],[Percent of Spend]])</f>
        <v>0.99985220375076234</v>
      </c>
      <c r="I64" s="38">
        <f>Table1[[#This Row],[Spend Ranking]]/(COUNTA(Table1[Spend Ranking]))</f>
        <v>0.88888888888888884</v>
      </c>
      <c r="J64"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row r="65" spans="1:10">
      <c r="A65" s="45" t="s">
        <v>181</v>
      </c>
      <c r="B65" s="45" t="s">
        <v>182</v>
      </c>
      <c r="C65" s="45">
        <v>106.68</v>
      </c>
      <c r="D65" s="45">
        <v>106.68</v>
      </c>
      <c r="E65" s="47">
        <f>SUM(Table1[[#This Row],[Spend last 12 months ]],Table1[[#This Row],[Spend Last 24 Months]])</f>
        <v>213.36</v>
      </c>
      <c r="F65" s="32">
        <f>_xlfn.RANK.EQ(Table1[[#This Row],[Weighted Spend]],Table1[Weighted Spend],0)</f>
        <v>58</v>
      </c>
      <c r="G65" s="37">
        <f>E65/SUM(Table1[Weighted Spend])</f>
        <v>1.4779624923792563E-4</v>
      </c>
      <c r="H65" s="38">
        <f ca="1">SUM(G$3:Table1[[#This Row],[Percent of Spend]])</f>
        <v>1.0000000000000002</v>
      </c>
      <c r="I65" s="38">
        <f>Table1[[#This Row],[Spend Ranking]]/(COUNTA(Table1[Spend Ranking]))</f>
        <v>0.92063492063492058</v>
      </c>
      <c r="J65" s="39" t="str">
        <f>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TRANSACTIONAL</v>
      </c>
    </row>
  </sheetData>
  <sheetProtection sort="0" autoFilter="0"/>
  <mergeCells count="2">
    <mergeCell ref="A1:D1"/>
    <mergeCell ref="G1:I1"/>
  </mergeCells>
  <phoneticPr fontId="7" type="noConversion"/>
  <pageMargins left="0.7" right="0.7" top="0.75" bottom="0.75" header="0.3" footer="0.3"/>
  <pageSetup orientation="landscape" horizontalDpi="0" verticalDpi="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517DF-CC21-D44C-9F8C-F992B2116221}">
  <dimension ref="A1:D64"/>
  <sheetViews>
    <sheetView topLeftCell="A61" workbookViewId="0">
      <selection activeCell="A2" sqref="A2:D64"/>
    </sheetView>
  </sheetViews>
  <sheetFormatPr defaultColWidth="11" defaultRowHeight="15.95"/>
  <cols>
    <col min="1" max="1" width="19.375" bestFit="1" customWidth="1"/>
    <col min="2" max="2" width="18.375" bestFit="1" customWidth="1"/>
    <col min="3" max="3" width="19.375" bestFit="1" customWidth="1"/>
    <col min="4" max="4" width="19.5" bestFit="1" customWidth="1"/>
  </cols>
  <sheetData>
    <row r="1" spans="1:4" ht="16.350000000000001" thickBot="1">
      <c r="A1" s="35" t="s">
        <v>48</v>
      </c>
      <c r="B1" s="34" t="s">
        <v>49</v>
      </c>
      <c r="C1" s="35" t="s">
        <v>183</v>
      </c>
      <c r="D1" s="35" t="s">
        <v>184</v>
      </c>
    </row>
    <row r="2" spans="1:4" ht="16.350000000000001" thickTop="1">
      <c r="A2" s="45" t="s">
        <v>58</v>
      </c>
      <c r="B2" s="45" t="s">
        <v>59</v>
      </c>
      <c r="C2" s="45">
        <v>0</v>
      </c>
      <c r="D2" s="45">
        <v>1379.36</v>
      </c>
    </row>
    <row r="3" spans="1:4">
      <c r="A3" s="45" t="s">
        <v>60</v>
      </c>
      <c r="B3" s="45" t="s">
        <v>61</v>
      </c>
      <c r="C3" s="45">
        <v>453.7</v>
      </c>
      <c r="D3" s="45">
        <v>848.77</v>
      </c>
    </row>
    <row r="4" spans="1:4">
      <c r="A4" s="45" t="s">
        <v>62</v>
      </c>
      <c r="B4" s="45" t="s">
        <v>63</v>
      </c>
      <c r="C4" s="45">
        <v>0</v>
      </c>
      <c r="D4" s="45">
        <v>1953</v>
      </c>
    </row>
    <row r="5" spans="1:4">
      <c r="A5" s="45" t="s">
        <v>64</v>
      </c>
      <c r="B5" s="45" t="s">
        <v>65</v>
      </c>
      <c r="C5" s="45">
        <v>136209.76999999999</v>
      </c>
      <c r="D5" s="45">
        <v>381516.14</v>
      </c>
    </row>
    <row r="6" spans="1:4">
      <c r="A6" s="45" t="s">
        <v>66</v>
      </c>
      <c r="B6" s="45" t="s">
        <v>67</v>
      </c>
      <c r="C6" s="45">
        <v>16934.59</v>
      </c>
      <c r="D6" s="45">
        <v>19035.740000000002</v>
      </c>
    </row>
    <row r="7" spans="1:4">
      <c r="A7" s="45" t="s">
        <v>68</v>
      </c>
      <c r="B7" s="45" t="s">
        <v>69</v>
      </c>
      <c r="C7" s="45">
        <v>36001.57</v>
      </c>
      <c r="D7" s="45">
        <v>36001.57</v>
      </c>
    </row>
    <row r="8" spans="1:4">
      <c r="A8" s="45" t="s">
        <v>70</v>
      </c>
      <c r="B8" s="45" t="s">
        <v>71</v>
      </c>
      <c r="C8" s="45">
        <v>0</v>
      </c>
      <c r="D8" s="45">
        <v>4560</v>
      </c>
    </row>
    <row r="9" spans="1:4">
      <c r="A9" s="45" t="s">
        <v>72</v>
      </c>
      <c r="B9" s="45" t="s">
        <v>73</v>
      </c>
      <c r="C9" s="45">
        <v>330.75</v>
      </c>
      <c r="D9" s="45">
        <v>330.75</v>
      </c>
    </row>
    <row r="10" spans="1:4">
      <c r="A10" s="45" t="s">
        <v>74</v>
      </c>
      <c r="B10" s="45" t="s">
        <v>75</v>
      </c>
      <c r="C10" s="45">
        <v>2691.19</v>
      </c>
      <c r="D10" s="45">
        <v>3796.79</v>
      </c>
    </row>
    <row r="11" spans="1:4">
      <c r="A11" s="45" t="s">
        <v>76</v>
      </c>
      <c r="B11" s="45" t="s">
        <v>77</v>
      </c>
      <c r="C11" s="45">
        <v>1815.62</v>
      </c>
      <c r="D11" s="45">
        <v>4252.8</v>
      </c>
    </row>
    <row r="12" spans="1:4">
      <c r="A12" s="45" t="s">
        <v>78</v>
      </c>
      <c r="B12" s="45" t="s">
        <v>79</v>
      </c>
      <c r="C12" s="45">
        <v>839.4</v>
      </c>
      <c r="D12" s="45">
        <v>1506.5</v>
      </c>
    </row>
    <row r="13" spans="1:4">
      <c r="A13" s="45" t="s">
        <v>80</v>
      </c>
      <c r="B13" s="45" t="s">
        <v>81</v>
      </c>
      <c r="C13" s="45">
        <v>0</v>
      </c>
      <c r="D13" s="45">
        <v>1175.97</v>
      </c>
    </row>
    <row r="14" spans="1:4">
      <c r="A14" s="45" t="s">
        <v>82</v>
      </c>
      <c r="B14" s="45" t="s">
        <v>83</v>
      </c>
      <c r="C14" s="45">
        <v>448.96</v>
      </c>
      <c r="D14" s="45">
        <v>1769.98</v>
      </c>
    </row>
    <row r="15" spans="1:4">
      <c r="A15" s="45" t="s">
        <v>84</v>
      </c>
      <c r="B15" s="45" t="s">
        <v>85</v>
      </c>
      <c r="C15" s="45">
        <v>0</v>
      </c>
      <c r="D15" s="45">
        <v>187.97</v>
      </c>
    </row>
    <row r="16" spans="1:4">
      <c r="A16" s="45" t="s">
        <v>86</v>
      </c>
      <c r="B16" s="45" t="s">
        <v>87</v>
      </c>
      <c r="C16" s="45">
        <v>70743.8</v>
      </c>
      <c r="D16" s="45">
        <v>70743.8</v>
      </c>
    </row>
    <row r="17" spans="1:4">
      <c r="A17" s="45" t="s">
        <v>88</v>
      </c>
      <c r="B17" s="45" t="s">
        <v>89</v>
      </c>
      <c r="C17" s="45">
        <v>170</v>
      </c>
      <c r="D17" s="45">
        <v>255</v>
      </c>
    </row>
    <row r="18" spans="1:4">
      <c r="A18" s="45" t="s">
        <v>90</v>
      </c>
      <c r="B18" s="45" t="s">
        <v>91</v>
      </c>
      <c r="C18" s="45">
        <v>3939.12</v>
      </c>
      <c r="D18" s="45">
        <v>4208.5600000000004</v>
      </c>
    </row>
    <row r="19" spans="1:4">
      <c r="A19" s="45" t="s">
        <v>92</v>
      </c>
      <c r="B19" s="45" t="s">
        <v>93</v>
      </c>
      <c r="C19" s="45">
        <v>1373.35</v>
      </c>
      <c r="D19" s="45">
        <v>2303.9899999999998</v>
      </c>
    </row>
    <row r="20" spans="1:4">
      <c r="A20" s="45" t="s">
        <v>94</v>
      </c>
      <c r="B20" s="45" t="s">
        <v>95</v>
      </c>
      <c r="C20" s="45">
        <v>351.02</v>
      </c>
      <c r="D20" s="45">
        <v>735.12</v>
      </c>
    </row>
    <row r="21" spans="1:4">
      <c r="A21" s="45" t="s">
        <v>96</v>
      </c>
      <c r="B21" s="45" t="s">
        <v>97</v>
      </c>
      <c r="C21" s="45">
        <v>1116.68</v>
      </c>
      <c r="D21" s="45">
        <v>1116.68</v>
      </c>
    </row>
    <row r="22" spans="1:4">
      <c r="A22" s="45" t="s">
        <v>98</v>
      </c>
      <c r="B22" s="45" t="s">
        <v>99</v>
      </c>
      <c r="C22" s="45">
        <v>0</v>
      </c>
      <c r="D22" s="45">
        <v>2713.41</v>
      </c>
    </row>
    <row r="23" spans="1:4">
      <c r="A23" s="45" t="s">
        <v>100</v>
      </c>
      <c r="B23" s="45" t="s">
        <v>101</v>
      </c>
      <c r="C23" s="45">
        <v>9723.1</v>
      </c>
      <c r="D23" s="45">
        <v>13180.15</v>
      </c>
    </row>
    <row r="24" spans="1:4">
      <c r="A24" s="45" t="s">
        <v>102</v>
      </c>
      <c r="B24" s="45" t="s">
        <v>103</v>
      </c>
      <c r="C24" s="45">
        <v>86.76</v>
      </c>
      <c r="D24" s="45">
        <v>86.76</v>
      </c>
    </row>
    <row r="25" spans="1:4">
      <c r="A25" s="45" t="s">
        <v>104</v>
      </c>
      <c r="B25" s="45" t="s">
        <v>105</v>
      </c>
      <c r="C25" s="45">
        <v>2257.36</v>
      </c>
      <c r="D25" s="45">
        <v>2257.36</v>
      </c>
    </row>
    <row r="26" spans="1:4">
      <c r="A26" s="45" t="s">
        <v>106</v>
      </c>
      <c r="B26" s="45" t="s">
        <v>107</v>
      </c>
      <c r="C26" s="45">
        <v>432.46</v>
      </c>
      <c r="D26" s="45">
        <v>713.51</v>
      </c>
    </row>
    <row r="27" spans="1:4">
      <c r="A27" s="45" t="s">
        <v>108</v>
      </c>
      <c r="B27" s="45" t="s">
        <v>109</v>
      </c>
      <c r="C27" s="45">
        <v>0</v>
      </c>
      <c r="D27" s="45">
        <v>916</v>
      </c>
    </row>
    <row r="28" spans="1:4">
      <c r="A28" s="45" t="s">
        <v>110</v>
      </c>
      <c r="B28" s="45" t="s">
        <v>111</v>
      </c>
      <c r="C28" s="45">
        <v>0</v>
      </c>
      <c r="D28" s="45">
        <v>82.78</v>
      </c>
    </row>
    <row r="29" spans="1:4">
      <c r="A29" s="45" t="s">
        <v>112</v>
      </c>
      <c r="B29" s="45" t="s">
        <v>113</v>
      </c>
      <c r="C29" s="45">
        <v>21521.25</v>
      </c>
      <c r="D29" s="45">
        <v>21521.25</v>
      </c>
    </row>
    <row r="30" spans="1:4">
      <c r="A30" s="45" t="s">
        <v>114</v>
      </c>
      <c r="B30" s="45" t="s">
        <v>115</v>
      </c>
      <c r="C30" s="45">
        <v>0</v>
      </c>
      <c r="D30" s="45">
        <v>500</v>
      </c>
    </row>
    <row r="31" spans="1:4">
      <c r="A31" s="45" t="s">
        <v>116</v>
      </c>
      <c r="B31" s="45" t="s">
        <v>117</v>
      </c>
      <c r="C31" s="45">
        <v>175</v>
      </c>
      <c r="D31" s="45">
        <v>175</v>
      </c>
    </row>
    <row r="32" spans="1:4">
      <c r="A32" s="45" t="s">
        <v>118</v>
      </c>
      <c r="B32" s="45" t="s">
        <v>119</v>
      </c>
      <c r="C32" s="45">
        <v>10460.799999999999</v>
      </c>
      <c r="D32" s="45">
        <v>34752.019999999997</v>
      </c>
    </row>
    <row r="33" spans="1:4">
      <c r="A33" s="45" t="s">
        <v>120</v>
      </c>
      <c r="B33" s="45" t="s">
        <v>121</v>
      </c>
      <c r="C33" s="45">
        <v>1480.86</v>
      </c>
      <c r="D33" s="45">
        <v>6793.55</v>
      </c>
    </row>
    <row r="34" spans="1:4">
      <c r="A34" s="45" t="s">
        <v>122</v>
      </c>
      <c r="B34" s="45" t="s">
        <v>123</v>
      </c>
      <c r="C34" s="45">
        <v>300</v>
      </c>
      <c r="D34" s="45">
        <v>500</v>
      </c>
    </row>
    <row r="35" spans="1:4">
      <c r="A35" s="45" t="s">
        <v>124</v>
      </c>
      <c r="B35" s="45" t="s">
        <v>125</v>
      </c>
      <c r="C35" s="45">
        <v>440.4</v>
      </c>
      <c r="D35" s="45">
        <v>691.73</v>
      </c>
    </row>
    <row r="36" spans="1:4">
      <c r="A36" s="45" t="s">
        <v>126</v>
      </c>
      <c r="B36" s="45" t="s">
        <v>127</v>
      </c>
      <c r="C36" s="45">
        <v>0</v>
      </c>
      <c r="D36" s="45">
        <v>28908.45</v>
      </c>
    </row>
    <row r="37" spans="1:4">
      <c r="A37" s="45" t="s">
        <v>128</v>
      </c>
      <c r="B37" s="45" t="s">
        <v>129</v>
      </c>
      <c r="C37" s="45">
        <v>473.45</v>
      </c>
      <c r="D37" s="45">
        <v>1092.02</v>
      </c>
    </row>
    <row r="38" spans="1:4">
      <c r="A38" s="45" t="s">
        <v>130</v>
      </c>
      <c r="B38" s="45" t="s">
        <v>131</v>
      </c>
      <c r="C38" s="45">
        <v>0</v>
      </c>
      <c r="D38" s="45">
        <v>3206.65</v>
      </c>
    </row>
    <row r="39" spans="1:4">
      <c r="A39" s="45" t="s">
        <v>132</v>
      </c>
      <c r="B39" s="45" t="s">
        <v>133</v>
      </c>
      <c r="C39" s="45">
        <v>963.11</v>
      </c>
      <c r="D39" s="45">
        <v>1928.99</v>
      </c>
    </row>
    <row r="40" spans="1:4">
      <c r="A40" s="45" t="s">
        <v>134</v>
      </c>
      <c r="B40" s="45" t="s">
        <v>135</v>
      </c>
      <c r="C40" s="45">
        <v>0</v>
      </c>
      <c r="D40" s="45">
        <v>1307.95</v>
      </c>
    </row>
    <row r="41" spans="1:4">
      <c r="A41" s="45" t="s">
        <v>136</v>
      </c>
      <c r="B41" s="45" t="s">
        <v>137</v>
      </c>
      <c r="C41" s="45">
        <v>242.12</v>
      </c>
      <c r="D41" s="45">
        <v>726.36</v>
      </c>
    </row>
    <row r="42" spans="1:4">
      <c r="A42" s="45" t="s">
        <v>138</v>
      </c>
      <c r="B42" s="45" t="s">
        <v>139</v>
      </c>
      <c r="C42" s="45"/>
      <c r="D42" s="45">
        <v>1232</v>
      </c>
    </row>
    <row r="43" spans="1:4">
      <c r="A43" s="45" t="s">
        <v>140</v>
      </c>
      <c r="B43" s="45" t="s">
        <v>141</v>
      </c>
      <c r="C43" s="45">
        <v>100</v>
      </c>
      <c r="D43" s="45">
        <v>100</v>
      </c>
    </row>
    <row r="44" spans="1:4">
      <c r="A44" s="45" t="s">
        <v>142</v>
      </c>
      <c r="B44" s="45" t="s">
        <v>143</v>
      </c>
      <c r="C44" s="45">
        <v>4488</v>
      </c>
      <c r="D44" s="45">
        <v>43568.04</v>
      </c>
    </row>
    <row r="45" spans="1:4">
      <c r="A45" s="45" t="s">
        <v>142</v>
      </c>
      <c r="B45" s="45" t="s">
        <v>144</v>
      </c>
      <c r="C45" s="45">
        <v>0</v>
      </c>
      <c r="D45" s="45">
        <v>1012</v>
      </c>
    </row>
    <row r="46" spans="1:4">
      <c r="A46" s="45" t="s">
        <v>145</v>
      </c>
      <c r="B46" s="45" t="s">
        <v>146</v>
      </c>
      <c r="C46" s="45">
        <v>4866.57</v>
      </c>
      <c r="D46" s="45">
        <v>5125.5600000000004</v>
      </c>
    </row>
    <row r="47" spans="1:4">
      <c r="A47" s="45" t="s">
        <v>147</v>
      </c>
      <c r="B47" s="45" t="s">
        <v>148</v>
      </c>
      <c r="C47" s="45">
        <v>8532.7000000000007</v>
      </c>
      <c r="D47" s="45">
        <v>14179.6</v>
      </c>
    </row>
    <row r="48" spans="1:4">
      <c r="A48" s="45" t="s">
        <v>149</v>
      </c>
      <c r="B48" s="45" t="s">
        <v>150</v>
      </c>
      <c r="C48" s="45">
        <v>21970</v>
      </c>
      <c r="D48" s="45">
        <v>56570</v>
      </c>
    </row>
    <row r="49" spans="1:4">
      <c r="A49" s="45" t="s">
        <v>151</v>
      </c>
      <c r="B49" s="45" t="s">
        <v>152</v>
      </c>
      <c r="C49" s="45">
        <v>0</v>
      </c>
      <c r="D49" s="45">
        <v>2177</v>
      </c>
    </row>
    <row r="50" spans="1:4">
      <c r="A50" s="45" t="s">
        <v>153</v>
      </c>
      <c r="B50" s="45" t="s">
        <v>154</v>
      </c>
      <c r="C50" s="45">
        <v>5423.4</v>
      </c>
      <c r="D50" s="45">
        <v>11458.88</v>
      </c>
    </row>
    <row r="51" spans="1:4">
      <c r="A51" s="45" t="s">
        <v>155</v>
      </c>
      <c r="B51" s="45" t="s">
        <v>156</v>
      </c>
      <c r="C51" s="45">
        <v>561.95000000000005</v>
      </c>
      <c r="D51" s="45">
        <v>561.95000000000005</v>
      </c>
    </row>
    <row r="52" spans="1:4">
      <c r="A52" s="45" t="s">
        <v>157</v>
      </c>
      <c r="B52" s="45" t="s">
        <v>158</v>
      </c>
      <c r="C52" s="45">
        <v>9132.68</v>
      </c>
      <c r="D52" s="45">
        <v>227170.18</v>
      </c>
    </row>
    <row r="53" spans="1:4">
      <c r="A53" s="45" t="s">
        <v>159</v>
      </c>
      <c r="B53" s="45" t="s">
        <v>160</v>
      </c>
      <c r="C53" s="45">
        <v>0</v>
      </c>
      <c r="D53" s="45">
        <v>125</v>
      </c>
    </row>
    <row r="54" spans="1:4">
      <c r="A54" s="45" t="s">
        <v>161</v>
      </c>
      <c r="B54" s="45" t="s">
        <v>162</v>
      </c>
      <c r="C54" s="45">
        <v>510.48</v>
      </c>
      <c r="D54" s="45">
        <v>510.48</v>
      </c>
    </row>
    <row r="55" spans="1:4">
      <c r="A55" s="45" t="s">
        <v>163</v>
      </c>
      <c r="B55" s="45" t="s">
        <v>164</v>
      </c>
      <c r="C55" s="45">
        <v>226.85</v>
      </c>
      <c r="D55" s="45">
        <v>226.85</v>
      </c>
    </row>
    <row r="56" spans="1:4">
      <c r="A56" s="45" t="s">
        <v>165</v>
      </c>
      <c r="B56" s="45" t="s">
        <v>166</v>
      </c>
      <c r="C56" s="45">
        <v>366.94</v>
      </c>
      <c r="D56" s="45">
        <v>366.94</v>
      </c>
    </row>
    <row r="57" spans="1:4">
      <c r="A57" s="45" t="s">
        <v>167</v>
      </c>
      <c r="B57" s="45" t="s">
        <v>168</v>
      </c>
      <c r="C57" s="45">
        <v>118.6</v>
      </c>
      <c r="D57" s="45">
        <v>118.6</v>
      </c>
    </row>
    <row r="58" spans="1:4">
      <c r="A58" s="45" t="s">
        <v>169</v>
      </c>
      <c r="B58" s="45" t="s">
        <v>170</v>
      </c>
      <c r="C58" s="45">
        <v>3301.64</v>
      </c>
      <c r="D58" s="45">
        <v>5306.91</v>
      </c>
    </row>
    <row r="59" spans="1:4">
      <c r="A59" s="45" t="s">
        <v>171</v>
      </c>
      <c r="B59" s="45" t="s">
        <v>172</v>
      </c>
      <c r="C59" s="45">
        <v>0</v>
      </c>
      <c r="D59" s="45">
        <v>3227.41</v>
      </c>
    </row>
    <row r="60" spans="1:4">
      <c r="A60" s="45" t="s">
        <v>173</v>
      </c>
      <c r="B60" s="45" t="s">
        <v>174</v>
      </c>
      <c r="C60" s="45">
        <v>203.25</v>
      </c>
      <c r="D60" s="45">
        <v>203.25</v>
      </c>
    </row>
    <row r="61" spans="1:4">
      <c r="A61" s="45" t="s">
        <v>175</v>
      </c>
      <c r="B61" s="46" t="s">
        <v>176</v>
      </c>
      <c r="C61" s="45">
        <v>5310.55</v>
      </c>
      <c r="D61" s="45">
        <v>17482.7</v>
      </c>
    </row>
    <row r="62" spans="1:4">
      <c r="A62" s="45" t="s">
        <v>177</v>
      </c>
      <c r="B62" s="45" t="s">
        <v>178</v>
      </c>
      <c r="C62" s="45">
        <v>2800</v>
      </c>
      <c r="D62" s="45">
        <v>2800</v>
      </c>
    </row>
    <row r="63" spans="1:4">
      <c r="A63" s="45" t="s">
        <v>179</v>
      </c>
      <c r="B63" s="45" t="s">
        <v>180</v>
      </c>
      <c r="C63" s="45">
        <v>79</v>
      </c>
      <c r="D63" s="45">
        <v>171.09</v>
      </c>
    </row>
    <row r="64" spans="1:4">
      <c r="A64" s="45" t="s">
        <v>181</v>
      </c>
      <c r="B64" s="45" t="s">
        <v>182</v>
      </c>
      <c r="C64" s="45">
        <v>106.68</v>
      </c>
      <c r="D64" s="45">
        <v>106.68</v>
      </c>
    </row>
  </sheetData>
  <sortState xmlns:xlrd2="http://schemas.microsoft.com/office/spreadsheetml/2017/richdata2" ref="A2:D64">
    <sortCondition ref="A2:A64"/>
  </sortState>
  <phoneticPr fontId="7" type="noConversion"/>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474FF-BCC5-5B41-92ED-067DE7458386}">
  <sheetPr>
    <tabColor rgb="FFFF0000"/>
    <pageSetUpPr fitToPage="1"/>
  </sheetPr>
  <dimension ref="A1:I160"/>
  <sheetViews>
    <sheetView topLeftCell="A51" workbookViewId="0">
      <selection activeCell="C79" sqref="C79"/>
    </sheetView>
  </sheetViews>
  <sheetFormatPr defaultColWidth="11" defaultRowHeight="15.95"/>
  <cols>
    <col min="1" max="1" width="3.875" customWidth="1"/>
    <col min="2" max="2" width="9.625" customWidth="1"/>
    <col min="3" max="3" width="34.625" customWidth="1"/>
    <col min="4" max="5" width="33.5" customWidth="1"/>
    <col min="6" max="7" width="10.125" customWidth="1"/>
    <col min="8" max="8" width="8.125" customWidth="1"/>
    <col min="9" max="9" width="2" customWidth="1"/>
  </cols>
  <sheetData>
    <row r="1" spans="1:9">
      <c r="A1" s="2"/>
      <c r="B1" s="2"/>
      <c r="C1" s="2"/>
      <c r="D1" s="2"/>
      <c r="E1" s="2"/>
      <c r="F1" s="2"/>
      <c r="G1" s="2"/>
      <c r="H1" s="2"/>
      <c r="I1" s="2"/>
    </row>
    <row r="2" spans="1:9" ht="22.7">
      <c r="A2" s="2"/>
      <c r="B2" s="3" t="s">
        <v>185</v>
      </c>
      <c r="C2" s="2"/>
      <c r="D2" s="2"/>
      <c r="E2" s="2"/>
      <c r="F2" s="2"/>
      <c r="G2" s="2"/>
      <c r="H2" s="2"/>
      <c r="I2" s="2"/>
    </row>
    <row r="3" spans="1:9" ht="16.350000000000001" thickBot="1">
      <c r="A3" s="2"/>
      <c r="B3" s="5"/>
      <c r="C3" s="5"/>
      <c r="D3" s="5"/>
      <c r="E3" s="5"/>
      <c r="F3" s="5"/>
      <c r="G3" s="5"/>
      <c r="H3" s="5"/>
      <c r="I3" s="5"/>
    </row>
    <row r="4" spans="1:9">
      <c r="A4" s="2"/>
      <c r="B4" s="4" t="s">
        <v>1</v>
      </c>
      <c r="C4" s="2"/>
      <c r="D4" s="2"/>
      <c r="E4" s="2"/>
      <c r="F4" s="2"/>
      <c r="G4" s="2"/>
      <c r="H4" s="2"/>
      <c r="I4" s="2"/>
    </row>
    <row r="5" spans="1:9">
      <c r="A5" s="2"/>
      <c r="B5" s="6" t="s">
        <v>186</v>
      </c>
      <c r="C5" s="2"/>
      <c r="D5" s="2"/>
      <c r="E5" s="2"/>
      <c r="F5" s="2"/>
      <c r="G5" s="2"/>
      <c r="H5" s="2"/>
      <c r="I5" s="2"/>
    </row>
    <row r="6" spans="1:9">
      <c r="A6" s="2"/>
      <c r="B6" s="2" t="s">
        <v>3</v>
      </c>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6" t="s">
        <v>4</v>
      </c>
      <c r="C13" s="2"/>
      <c r="D13" s="2"/>
      <c r="E13" s="2"/>
      <c r="F13" s="2"/>
      <c r="G13" s="2"/>
      <c r="H13" s="2"/>
      <c r="I13" s="2"/>
    </row>
    <row r="14" spans="1:9">
      <c r="A14" s="2"/>
      <c r="B14" s="6"/>
      <c r="C14" s="8"/>
      <c r="D14" s="8"/>
      <c r="E14" s="8"/>
      <c r="F14" s="8"/>
      <c r="G14" s="8"/>
      <c r="H14" s="8"/>
      <c r="I14" s="8"/>
    </row>
    <row r="15" spans="1:9">
      <c r="A15" s="7"/>
      <c r="B15" s="7"/>
      <c r="C15" s="48" t="s">
        <v>187</v>
      </c>
      <c r="D15" s="48"/>
      <c r="E15" s="48"/>
      <c r="F15" s="48"/>
      <c r="G15" s="48"/>
      <c r="H15" s="9"/>
      <c r="I15" s="9"/>
    </row>
    <row r="16" spans="1:9">
      <c r="A16" s="7"/>
      <c r="B16" s="7"/>
      <c r="C16" s="11" t="s">
        <v>188</v>
      </c>
      <c r="D16" s="11"/>
      <c r="E16" s="11"/>
      <c r="F16" s="11"/>
      <c r="G16" s="11"/>
      <c r="H16" s="9"/>
      <c r="I16" s="9"/>
    </row>
    <row r="17" spans="1:9">
      <c r="A17" s="7"/>
      <c r="B17" s="7"/>
      <c r="C17" s="11"/>
      <c r="D17" s="11"/>
      <c r="E17" s="11"/>
      <c r="F17" s="11"/>
      <c r="G17" s="11"/>
      <c r="H17" s="9"/>
      <c r="I17" s="9"/>
    </row>
    <row r="18" spans="1:9">
      <c r="A18" s="2"/>
      <c r="B18" s="2"/>
      <c r="C18" s="48" t="s">
        <v>189</v>
      </c>
      <c r="D18" s="48"/>
      <c r="E18" s="48"/>
      <c r="F18" s="48"/>
      <c r="G18" s="48"/>
      <c r="H18" s="9"/>
      <c r="I18" s="9"/>
    </row>
    <row r="19" spans="1:9">
      <c r="A19" s="2"/>
      <c r="B19" s="2"/>
      <c r="C19" s="11"/>
      <c r="D19" s="11"/>
      <c r="E19" s="11"/>
      <c r="F19" s="11"/>
      <c r="G19" s="11"/>
      <c r="H19" s="9"/>
      <c r="I19" s="9"/>
    </row>
    <row r="20" spans="1:9">
      <c r="A20" s="2"/>
      <c r="B20" s="2"/>
      <c r="C20" s="11" t="s">
        <v>190</v>
      </c>
      <c r="D20" s="11"/>
      <c r="E20" s="11"/>
      <c r="F20" s="11"/>
      <c r="G20" s="11"/>
      <c r="H20" s="9"/>
      <c r="I20" s="9"/>
    </row>
    <row r="21" spans="1:9">
      <c r="A21" s="2"/>
      <c r="B21" s="2"/>
      <c r="C21" s="11" t="s">
        <v>191</v>
      </c>
      <c r="D21" s="11"/>
      <c r="E21" s="11"/>
      <c r="F21" s="11"/>
      <c r="G21" s="11"/>
      <c r="H21" s="9"/>
      <c r="I21" s="9"/>
    </row>
    <row r="22" spans="1:9">
      <c r="A22" s="2"/>
      <c r="B22" s="2"/>
      <c r="C22" s="11"/>
      <c r="D22" s="11"/>
      <c r="E22" s="11"/>
      <c r="F22" s="11"/>
      <c r="G22" s="11"/>
      <c r="H22" s="9"/>
      <c r="I22" s="9"/>
    </row>
    <row r="23" spans="1:9">
      <c r="A23" s="2"/>
      <c r="B23" s="2"/>
      <c r="C23" s="48" t="s">
        <v>192</v>
      </c>
      <c r="D23" s="48"/>
      <c r="E23" s="48"/>
      <c r="F23" s="48"/>
      <c r="G23" s="48"/>
      <c r="H23" s="9"/>
      <c r="I23" s="9"/>
    </row>
    <row r="24" spans="1:9">
      <c r="A24" s="2"/>
      <c r="B24" s="2"/>
      <c r="C24" s="11" t="s">
        <v>193</v>
      </c>
      <c r="D24" s="11"/>
      <c r="E24" s="11"/>
      <c r="F24" s="11"/>
      <c r="G24" s="11"/>
      <c r="H24" s="9"/>
      <c r="I24" s="9"/>
    </row>
    <row r="25" spans="1:9">
      <c r="A25" s="2"/>
      <c r="B25" s="2"/>
      <c r="C25" s="11"/>
      <c r="D25" s="11"/>
      <c r="E25" s="11"/>
      <c r="F25" s="11"/>
      <c r="G25" s="11"/>
      <c r="H25" s="9"/>
      <c r="I25" s="9"/>
    </row>
    <row r="26" spans="1:9">
      <c r="A26" s="2"/>
      <c r="B26" s="2"/>
      <c r="C26" s="48" t="s">
        <v>194</v>
      </c>
      <c r="D26" s="48"/>
      <c r="E26" s="48"/>
      <c r="F26" s="48"/>
      <c r="G26" s="48"/>
      <c r="H26" s="10"/>
      <c r="I26" s="10"/>
    </row>
    <row r="27" spans="1:9">
      <c r="A27" s="2"/>
      <c r="B27" s="2"/>
      <c r="C27" s="11"/>
      <c r="D27" s="11"/>
      <c r="E27" s="11"/>
      <c r="F27" s="11"/>
      <c r="G27" s="11"/>
      <c r="H27" s="10"/>
      <c r="I27" s="10"/>
    </row>
    <row r="28" spans="1:9">
      <c r="A28" s="2"/>
      <c r="B28" s="2"/>
      <c r="C28" s="48" t="s">
        <v>195</v>
      </c>
      <c r="D28" s="48"/>
      <c r="E28" s="48"/>
      <c r="F28" s="48"/>
      <c r="G28" s="48"/>
      <c r="H28" s="10"/>
      <c r="I28" s="10"/>
    </row>
    <row r="29" spans="1:9">
      <c r="A29" s="2"/>
      <c r="B29" s="2"/>
      <c r="C29" s="48" t="s">
        <v>196</v>
      </c>
      <c r="D29" s="48"/>
      <c r="E29" s="48"/>
      <c r="F29" s="48"/>
      <c r="G29" s="11"/>
      <c r="H29" s="10"/>
      <c r="I29" s="10"/>
    </row>
    <row r="30" spans="1:9">
      <c r="A30" s="2"/>
      <c r="B30" s="2"/>
      <c r="C30" s="11"/>
      <c r="D30" s="11"/>
      <c r="E30" s="11"/>
      <c r="F30" s="11"/>
      <c r="G30" s="11"/>
      <c r="H30" s="10"/>
      <c r="I30" s="10"/>
    </row>
    <row r="31" spans="1:9">
      <c r="A31" s="2"/>
      <c r="B31" s="2"/>
      <c r="C31" s="11"/>
      <c r="D31" s="11"/>
      <c r="E31" s="11"/>
      <c r="F31" s="11"/>
      <c r="G31" s="11"/>
      <c r="H31" s="10"/>
      <c r="I31" s="10"/>
    </row>
    <row r="32" spans="1:9">
      <c r="A32" s="2"/>
      <c r="B32" s="2"/>
      <c r="C32" s="48"/>
      <c r="D32" s="48"/>
      <c r="E32" s="48"/>
      <c r="F32" s="48"/>
      <c r="G32" s="48"/>
      <c r="H32" s="2"/>
      <c r="I32" s="2"/>
    </row>
    <row r="33" spans="1:9">
      <c r="A33" s="2"/>
      <c r="B33" s="2"/>
      <c r="C33" s="48"/>
      <c r="D33" s="48"/>
      <c r="E33" s="48"/>
      <c r="F33" s="48"/>
      <c r="G33" s="48"/>
      <c r="H33" s="2"/>
      <c r="I33" s="2"/>
    </row>
    <row r="34" spans="1:9">
      <c r="A34" s="2"/>
      <c r="B34" s="2"/>
      <c r="C34" s="48"/>
      <c r="D34" s="48"/>
      <c r="E34" s="48"/>
      <c r="F34" s="48"/>
      <c r="G34" s="48"/>
      <c r="H34" s="2"/>
      <c r="I34" s="2"/>
    </row>
    <row r="35" spans="1:9">
      <c r="A35" s="2"/>
      <c r="B35" s="2"/>
      <c r="C35" s="48"/>
      <c r="D35" s="48"/>
      <c r="E35" s="48"/>
      <c r="F35" s="48"/>
      <c r="G35" s="48"/>
      <c r="H35" s="2"/>
      <c r="I35" s="2"/>
    </row>
    <row r="36" spans="1:9">
      <c r="A36" s="2"/>
      <c r="B36" s="2"/>
      <c r="C36" s="2"/>
      <c r="D36" s="2"/>
      <c r="E36" s="2"/>
      <c r="F36" s="2"/>
      <c r="G36" s="2"/>
      <c r="H36" s="2"/>
      <c r="I36" s="2"/>
    </row>
    <row r="37" spans="1:9">
      <c r="A37" s="2"/>
      <c r="B37" s="2"/>
      <c r="C37" s="2"/>
      <c r="D37" s="2"/>
      <c r="E37" s="2"/>
      <c r="F37" s="2"/>
      <c r="G37" s="2"/>
      <c r="H37" s="2"/>
      <c r="I37" s="2"/>
    </row>
    <row r="38" spans="1:9">
      <c r="A38" s="2"/>
      <c r="B38" s="2"/>
      <c r="C38" s="2"/>
      <c r="D38" s="2"/>
      <c r="E38" s="2"/>
      <c r="F38" s="2"/>
      <c r="G38" s="2"/>
      <c r="H38" s="2"/>
      <c r="I38" s="2"/>
    </row>
    <row r="39" spans="1:9">
      <c r="A39" s="2"/>
      <c r="B39" s="2"/>
      <c r="C39" s="2"/>
      <c r="D39" s="2"/>
      <c r="E39" s="2"/>
      <c r="F39" s="2"/>
      <c r="G39" s="2"/>
      <c r="H39" s="2"/>
      <c r="I39" s="2"/>
    </row>
    <row r="40" spans="1:9">
      <c r="A40" s="2"/>
      <c r="B40" s="2"/>
      <c r="C40" s="2"/>
      <c r="D40" s="2"/>
      <c r="E40" s="2"/>
      <c r="F40" s="2"/>
      <c r="G40" s="2"/>
      <c r="H40" s="2"/>
      <c r="I40" s="2"/>
    </row>
    <row r="41" spans="1:9">
      <c r="A41" s="2"/>
      <c r="B41" s="2"/>
      <c r="C41" s="2"/>
      <c r="D41" s="2"/>
      <c r="E41" s="2"/>
      <c r="F41" s="2"/>
      <c r="G41" s="2"/>
      <c r="H41" s="2"/>
      <c r="I41" s="2"/>
    </row>
    <row r="42" spans="1:9">
      <c r="A42" s="2"/>
      <c r="B42" s="2"/>
      <c r="C42" s="2"/>
      <c r="D42" s="2"/>
      <c r="E42" s="2"/>
      <c r="F42" s="2"/>
      <c r="G42" s="2"/>
      <c r="H42" s="2"/>
      <c r="I42" s="2"/>
    </row>
    <row r="43" spans="1:9">
      <c r="A43" s="2"/>
      <c r="B43" s="2"/>
      <c r="C43" s="2"/>
      <c r="D43" s="2"/>
      <c r="E43" s="2"/>
      <c r="F43" s="2"/>
      <c r="G43" s="2"/>
      <c r="H43" s="2"/>
      <c r="I43" s="2"/>
    </row>
    <row r="44" spans="1:9">
      <c r="A44" s="2"/>
      <c r="B44" s="2"/>
      <c r="C44" s="2"/>
      <c r="D44" s="2"/>
      <c r="E44" s="2"/>
      <c r="F44" s="2"/>
      <c r="G44" s="2"/>
      <c r="H44" s="2"/>
      <c r="I44" s="2"/>
    </row>
    <row r="45" spans="1:9">
      <c r="A45" s="2"/>
      <c r="B45" s="2"/>
      <c r="C45" s="2"/>
      <c r="D45" s="2"/>
      <c r="E45" s="2"/>
      <c r="F45" s="2"/>
      <c r="G45" s="2"/>
      <c r="H45" s="2"/>
      <c r="I45" s="2"/>
    </row>
    <row r="46" spans="1:9">
      <c r="A46" s="2"/>
      <c r="B46" s="2"/>
      <c r="C46" s="2"/>
      <c r="D46" s="2"/>
      <c r="E46" s="2"/>
      <c r="F46" s="2"/>
      <c r="G46" s="2"/>
      <c r="H46" s="2"/>
      <c r="I46" s="2"/>
    </row>
    <row r="47" spans="1:9">
      <c r="A47" s="2"/>
      <c r="B47" s="2"/>
      <c r="C47" s="2"/>
      <c r="D47" s="2"/>
      <c r="E47" s="2"/>
      <c r="F47" s="2"/>
      <c r="G47" s="2"/>
      <c r="H47" s="2"/>
      <c r="I47" s="2"/>
    </row>
    <row r="48" spans="1:9">
      <c r="A48" s="2"/>
      <c r="B48" s="2"/>
      <c r="C48" s="2"/>
      <c r="D48" s="2"/>
      <c r="E48" s="2"/>
      <c r="F48" s="2"/>
      <c r="G48" s="2"/>
      <c r="H48" s="2"/>
      <c r="I48" s="2"/>
    </row>
    <row r="49" spans="1:9">
      <c r="A49" s="2"/>
      <c r="B49" s="2"/>
      <c r="C49" s="2"/>
      <c r="D49" s="2"/>
      <c r="E49" s="2"/>
      <c r="F49" s="2"/>
      <c r="G49" s="2"/>
      <c r="H49" s="2"/>
      <c r="I49" s="2"/>
    </row>
    <row r="50" spans="1:9">
      <c r="A50" s="2"/>
      <c r="B50" s="2"/>
      <c r="C50" s="2"/>
      <c r="D50" s="2"/>
      <c r="E50" s="2"/>
      <c r="F50" s="2"/>
      <c r="G50" s="2"/>
      <c r="H50" s="2"/>
      <c r="I50" s="2"/>
    </row>
    <row r="51" spans="1:9">
      <c r="A51" s="2"/>
      <c r="B51" s="2"/>
      <c r="C51" s="2"/>
      <c r="D51" s="2"/>
      <c r="E51" s="2"/>
      <c r="F51" s="2"/>
      <c r="G51" s="2"/>
      <c r="H51" s="2"/>
      <c r="I51" s="2"/>
    </row>
    <row r="52" spans="1:9">
      <c r="A52" s="2"/>
      <c r="B52" s="2"/>
      <c r="C52" s="2"/>
      <c r="D52" s="2"/>
      <c r="E52" s="2"/>
      <c r="F52" s="2"/>
      <c r="G52" s="2"/>
      <c r="H52" s="2"/>
      <c r="I52" s="2"/>
    </row>
    <row r="53" spans="1:9">
      <c r="A53" s="2"/>
      <c r="B53" s="2"/>
      <c r="C53" s="2"/>
      <c r="D53" s="2"/>
      <c r="E53" s="2"/>
      <c r="F53" s="2"/>
      <c r="G53" s="2"/>
      <c r="H53" s="2"/>
      <c r="I53" s="2"/>
    </row>
    <row r="54" spans="1:9">
      <c r="A54" s="2"/>
      <c r="B54" s="2"/>
      <c r="C54" s="2"/>
      <c r="D54" s="2"/>
      <c r="E54" s="2"/>
      <c r="F54" s="2"/>
      <c r="G54" s="2"/>
      <c r="H54" s="2"/>
      <c r="I54" s="2"/>
    </row>
    <row r="55" spans="1:9">
      <c r="A55" s="2"/>
      <c r="B55" s="2"/>
      <c r="C55" s="2"/>
      <c r="D55" s="2"/>
      <c r="E55" s="2"/>
      <c r="F55" s="2"/>
      <c r="G55" s="2"/>
      <c r="H55" s="2"/>
      <c r="I55" s="2"/>
    </row>
    <row r="56" spans="1:9">
      <c r="A56" s="2"/>
      <c r="B56" s="2"/>
      <c r="C56" s="2"/>
      <c r="D56" s="2"/>
      <c r="E56" s="2"/>
      <c r="F56" s="2"/>
      <c r="G56" s="2"/>
      <c r="H56" s="2"/>
      <c r="I56" s="2"/>
    </row>
    <row r="57" spans="1:9">
      <c r="A57" s="2"/>
      <c r="B57" s="2"/>
      <c r="C57" s="2"/>
      <c r="D57" s="2"/>
      <c r="E57" s="2"/>
      <c r="F57" s="2"/>
      <c r="G57" s="2"/>
      <c r="H57" s="2"/>
      <c r="I57" s="2"/>
    </row>
    <row r="58" spans="1:9">
      <c r="A58" s="2"/>
      <c r="B58" s="2"/>
      <c r="C58" s="2"/>
      <c r="D58" s="2"/>
      <c r="E58" s="2"/>
      <c r="F58" s="2"/>
      <c r="G58" s="2"/>
      <c r="H58" s="2"/>
      <c r="I58" s="2"/>
    </row>
    <row r="59" spans="1:9">
      <c r="A59" s="2"/>
      <c r="B59" s="2"/>
      <c r="C59" s="2"/>
      <c r="D59" s="2"/>
      <c r="E59" s="2"/>
      <c r="F59" s="2"/>
      <c r="G59" s="2"/>
      <c r="H59" s="2"/>
      <c r="I59" s="2"/>
    </row>
    <row r="60" spans="1:9">
      <c r="A60" s="2"/>
      <c r="B60" s="2"/>
      <c r="C60" s="2"/>
      <c r="D60" s="2"/>
      <c r="E60" s="2"/>
      <c r="F60" s="2"/>
      <c r="G60" s="2"/>
      <c r="H60" s="2"/>
      <c r="I60" s="2"/>
    </row>
    <row r="61" spans="1:9">
      <c r="A61" s="2"/>
      <c r="B61" s="2"/>
      <c r="C61" s="2"/>
      <c r="D61" s="2"/>
      <c r="E61" s="2"/>
      <c r="F61" s="2"/>
      <c r="G61" s="2"/>
      <c r="H61" s="2"/>
      <c r="I61" s="2"/>
    </row>
    <row r="62" spans="1:9">
      <c r="A62" s="2"/>
      <c r="B62" s="2"/>
      <c r="C62" s="2"/>
      <c r="D62" s="2"/>
      <c r="E62" s="2"/>
      <c r="F62" s="2"/>
      <c r="G62" s="2"/>
      <c r="H62" s="2"/>
      <c r="I62" s="2"/>
    </row>
    <row r="63" spans="1:9">
      <c r="A63" s="2"/>
      <c r="B63" s="2"/>
      <c r="C63" s="2"/>
      <c r="D63" s="2"/>
      <c r="E63" s="2"/>
      <c r="F63" s="2"/>
      <c r="G63" s="2"/>
      <c r="H63" s="2"/>
      <c r="I63" s="2"/>
    </row>
    <row r="64" spans="1:9">
      <c r="A64" s="2"/>
      <c r="B64" s="2"/>
      <c r="C64" s="2"/>
      <c r="D64" s="2"/>
      <c r="E64" s="2"/>
      <c r="F64" s="2"/>
      <c r="G64" s="2"/>
      <c r="H64" s="2"/>
      <c r="I64" s="2"/>
    </row>
    <row r="65" spans="1:9">
      <c r="A65" s="2"/>
      <c r="B65" s="2"/>
      <c r="C65" s="2"/>
      <c r="D65" s="2"/>
      <c r="E65" s="2"/>
      <c r="F65" s="2"/>
      <c r="G65" s="2"/>
      <c r="H65" s="2"/>
      <c r="I65" s="2"/>
    </row>
    <row r="66" spans="1:9">
      <c r="A66" s="2"/>
      <c r="B66" s="2"/>
      <c r="C66" s="2"/>
      <c r="D66" s="2"/>
      <c r="E66" s="2"/>
      <c r="F66" s="2"/>
      <c r="G66" s="2"/>
      <c r="H66" s="2"/>
      <c r="I66" s="2"/>
    </row>
    <row r="67" spans="1:9">
      <c r="A67" s="2"/>
      <c r="B67" s="2"/>
      <c r="C67" s="2"/>
      <c r="D67" s="2"/>
      <c r="E67" s="2"/>
      <c r="F67" s="2"/>
      <c r="G67" s="2"/>
      <c r="H67" s="2"/>
      <c r="I67" s="2"/>
    </row>
    <row r="68" spans="1:9">
      <c r="A68" s="2"/>
      <c r="B68" s="2"/>
      <c r="C68" s="2"/>
      <c r="D68" s="2"/>
      <c r="E68" s="2"/>
      <c r="F68" s="2"/>
      <c r="G68" s="2"/>
      <c r="H68" s="2"/>
      <c r="I68" s="2"/>
    </row>
    <row r="69" spans="1:9">
      <c r="A69" s="2"/>
      <c r="B69" s="2"/>
      <c r="C69" s="2"/>
      <c r="D69" s="2"/>
      <c r="E69" s="2"/>
      <c r="F69" s="2"/>
      <c r="G69" s="2"/>
      <c r="H69" s="2"/>
      <c r="I69" s="2"/>
    </row>
    <row r="70" spans="1:9">
      <c r="A70" s="2"/>
      <c r="B70" s="2"/>
      <c r="C70" s="2"/>
      <c r="D70" s="2"/>
      <c r="E70" s="2"/>
      <c r="F70" s="2"/>
      <c r="G70" s="2"/>
      <c r="H70" s="2"/>
      <c r="I70" s="2"/>
    </row>
    <row r="71" spans="1:9">
      <c r="A71" s="2"/>
      <c r="B71" s="2"/>
      <c r="C71" s="2"/>
      <c r="D71" s="2"/>
      <c r="E71" s="2"/>
      <c r="F71" s="2"/>
      <c r="G71" s="2"/>
      <c r="H71" s="2"/>
      <c r="I71" s="2"/>
    </row>
    <row r="72" spans="1:9">
      <c r="A72" s="2"/>
      <c r="B72" s="2"/>
      <c r="C72" s="2"/>
      <c r="D72" s="2"/>
      <c r="E72" s="2"/>
      <c r="F72" s="2"/>
      <c r="G72" s="2"/>
      <c r="H72" s="2"/>
      <c r="I72" s="2"/>
    </row>
    <row r="73" spans="1:9">
      <c r="A73" s="2"/>
      <c r="B73" s="2"/>
      <c r="C73" s="2"/>
      <c r="D73" s="2"/>
      <c r="E73" s="2"/>
      <c r="F73" s="2"/>
      <c r="G73" s="2"/>
      <c r="H73" s="2"/>
      <c r="I73" s="2"/>
    </row>
    <row r="74" spans="1:9">
      <c r="A74" s="2"/>
      <c r="B74" s="2"/>
      <c r="C74" s="2"/>
      <c r="D74" s="2"/>
      <c r="E74" s="2"/>
      <c r="F74" s="2"/>
      <c r="G74" s="2"/>
      <c r="H74" s="2"/>
      <c r="I74" s="2"/>
    </row>
    <row r="75" spans="1:9">
      <c r="A75" s="2"/>
      <c r="B75" s="2"/>
      <c r="C75" s="2"/>
      <c r="D75" s="2"/>
      <c r="E75" s="2"/>
      <c r="F75" s="2"/>
      <c r="G75" s="2"/>
      <c r="H75" s="2"/>
      <c r="I75" s="2"/>
    </row>
    <row r="76" spans="1:9">
      <c r="A76" s="2"/>
      <c r="B76" s="2"/>
      <c r="C76" s="2"/>
      <c r="D76" s="2"/>
      <c r="E76" s="2"/>
      <c r="F76" s="2"/>
      <c r="G76" s="2"/>
      <c r="H76" s="2"/>
      <c r="I76" s="2"/>
    </row>
    <row r="77" spans="1:9">
      <c r="A77" s="2"/>
      <c r="B77" s="2"/>
      <c r="C77" s="2"/>
      <c r="D77" s="2"/>
      <c r="E77" s="2"/>
      <c r="F77" s="2"/>
      <c r="G77" s="2"/>
      <c r="H77" s="2"/>
      <c r="I77" s="2"/>
    </row>
    <row r="78" spans="1:9">
      <c r="A78" s="2"/>
      <c r="B78" s="2"/>
      <c r="C78" s="2"/>
      <c r="D78" s="2"/>
      <c r="E78" s="2"/>
      <c r="F78" s="2"/>
      <c r="G78" s="2"/>
      <c r="H78" s="2"/>
      <c r="I78" s="2"/>
    </row>
    <row r="79" spans="1:9">
      <c r="A79" s="2"/>
      <c r="B79" s="2"/>
      <c r="C79" s="2"/>
      <c r="D79" s="2"/>
      <c r="E79" s="2"/>
      <c r="F79" s="2"/>
      <c r="G79" s="2"/>
      <c r="H79" s="2"/>
      <c r="I79" s="2"/>
    </row>
    <row r="80" spans="1:9">
      <c r="A80" s="2"/>
      <c r="B80" s="2"/>
      <c r="C80" s="2"/>
      <c r="D80" s="2"/>
      <c r="E80" s="2"/>
      <c r="F80" s="2"/>
      <c r="G80" s="2"/>
      <c r="H80" s="2"/>
      <c r="I80" s="2"/>
    </row>
    <row r="81" spans="1:9">
      <c r="A81" s="2"/>
      <c r="B81" s="2"/>
      <c r="C81" s="2"/>
      <c r="D81" s="2"/>
      <c r="E81" s="2"/>
      <c r="F81" s="2"/>
      <c r="G81" s="2"/>
      <c r="H81" s="2"/>
      <c r="I81" s="2"/>
    </row>
    <row r="82" spans="1:9">
      <c r="A82" s="2"/>
      <c r="B82" s="2"/>
      <c r="C82" s="2"/>
      <c r="D82" s="2"/>
      <c r="E82" s="2"/>
      <c r="F82" s="2"/>
      <c r="G82" s="2"/>
      <c r="H82" s="2"/>
      <c r="I82" s="2"/>
    </row>
    <row r="83" spans="1:9">
      <c r="A83" s="2"/>
      <c r="B83" s="2"/>
      <c r="C83" s="2"/>
      <c r="D83" s="2"/>
      <c r="E83" s="2"/>
      <c r="F83" s="2"/>
      <c r="G83" s="2"/>
      <c r="H83" s="2"/>
      <c r="I83" s="2"/>
    </row>
    <row r="84" spans="1:9">
      <c r="A84" s="2"/>
      <c r="B84" s="2"/>
      <c r="C84" s="2"/>
      <c r="D84" s="2"/>
      <c r="E84" s="2"/>
      <c r="F84" s="2"/>
      <c r="G84" s="2"/>
      <c r="H84" s="2"/>
      <c r="I84" s="2"/>
    </row>
    <row r="85" spans="1:9">
      <c r="A85" s="2"/>
      <c r="B85" s="2"/>
      <c r="C85" s="2"/>
      <c r="D85" s="2"/>
      <c r="E85" s="2"/>
      <c r="F85" s="2"/>
      <c r="G85" s="2"/>
      <c r="H85" s="2"/>
      <c r="I85" s="2"/>
    </row>
    <row r="86" spans="1:9">
      <c r="A86" s="2"/>
      <c r="B86" s="2"/>
      <c r="C86" s="2"/>
      <c r="D86" s="2"/>
      <c r="E86" s="2"/>
      <c r="F86" s="2"/>
      <c r="G86" s="2"/>
      <c r="H86" s="2"/>
      <c r="I86" s="2"/>
    </row>
    <row r="87" spans="1:9">
      <c r="A87" s="2"/>
      <c r="B87" s="2"/>
      <c r="C87" s="2"/>
      <c r="D87" s="2"/>
      <c r="E87" s="2"/>
      <c r="F87" s="2"/>
      <c r="G87" s="2"/>
      <c r="H87" s="2"/>
      <c r="I87" s="2"/>
    </row>
    <row r="88" spans="1:9">
      <c r="A88" s="2"/>
      <c r="B88" s="2"/>
      <c r="C88" s="2"/>
      <c r="D88" s="2"/>
      <c r="E88" s="2"/>
      <c r="F88" s="2"/>
      <c r="G88" s="2"/>
      <c r="H88" s="2"/>
      <c r="I88" s="2"/>
    </row>
    <row r="89" spans="1:9">
      <c r="A89" s="2"/>
      <c r="B89" s="2"/>
      <c r="C89" s="2"/>
      <c r="D89" s="2"/>
      <c r="E89" s="2"/>
      <c r="F89" s="2"/>
      <c r="G89" s="2"/>
      <c r="H89" s="2"/>
      <c r="I89" s="2"/>
    </row>
    <row r="90" spans="1:9">
      <c r="A90" s="2"/>
      <c r="B90" s="2"/>
      <c r="C90" s="2"/>
      <c r="D90" s="2"/>
      <c r="E90" s="2"/>
      <c r="F90" s="2"/>
      <c r="G90" s="2"/>
      <c r="H90" s="2"/>
      <c r="I90" s="2"/>
    </row>
    <row r="91" spans="1:9">
      <c r="A91" s="2"/>
      <c r="B91" s="2"/>
      <c r="C91" s="2"/>
      <c r="D91" s="2"/>
      <c r="E91" s="2"/>
      <c r="F91" s="2"/>
      <c r="G91" s="2"/>
      <c r="H91" s="2"/>
      <c r="I91" s="2"/>
    </row>
    <row r="92" spans="1:9">
      <c r="A92" s="2"/>
      <c r="B92" s="2"/>
      <c r="C92" s="2"/>
      <c r="D92" s="2"/>
      <c r="E92" s="2"/>
      <c r="F92" s="2"/>
      <c r="G92" s="2"/>
      <c r="H92" s="2"/>
      <c r="I92" s="2"/>
    </row>
    <row r="93" spans="1:9">
      <c r="A93" s="2"/>
      <c r="B93" s="2"/>
      <c r="C93" s="2"/>
      <c r="D93" s="2"/>
      <c r="E93" s="2"/>
      <c r="F93" s="2"/>
      <c r="G93" s="2"/>
      <c r="H93" s="2"/>
      <c r="I93" s="2"/>
    </row>
    <row r="94" spans="1:9">
      <c r="A94" s="2"/>
      <c r="B94" s="2"/>
      <c r="C94" s="2"/>
      <c r="D94" s="2"/>
      <c r="E94" s="2"/>
      <c r="F94" s="2"/>
      <c r="G94" s="2"/>
      <c r="H94" s="2"/>
      <c r="I94" s="2"/>
    </row>
    <row r="95" spans="1:9">
      <c r="A95" s="2"/>
      <c r="B95" s="2"/>
      <c r="C95" s="2"/>
      <c r="D95" s="2"/>
      <c r="E95" s="2"/>
      <c r="F95" s="2"/>
      <c r="G95" s="2"/>
      <c r="H95" s="2"/>
      <c r="I95" s="2"/>
    </row>
    <row r="96" spans="1:9">
      <c r="A96" s="2"/>
      <c r="B96" s="2"/>
      <c r="C96" s="2"/>
      <c r="D96" s="2"/>
      <c r="E96" s="2"/>
      <c r="F96" s="2"/>
      <c r="G96" s="2"/>
      <c r="H96" s="2"/>
      <c r="I96" s="2"/>
    </row>
    <row r="97" spans="1:9">
      <c r="A97" s="2"/>
      <c r="B97" s="2"/>
      <c r="C97" s="2"/>
      <c r="D97" s="2"/>
      <c r="E97" s="2"/>
      <c r="F97" s="2"/>
      <c r="G97" s="2"/>
      <c r="H97" s="2"/>
      <c r="I97" s="2"/>
    </row>
    <row r="98" spans="1:9">
      <c r="A98" s="2"/>
      <c r="B98" s="2"/>
      <c r="C98" s="2"/>
      <c r="D98" s="2"/>
      <c r="E98" s="2"/>
      <c r="F98" s="2"/>
      <c r="G98" s="2"/>
      <c r="H98" s="2"/>
      <c r="I98" s="2"/>
    </row>
    <row r="99" spans="1:9">
      <c r="A99" s="2"/>
      <c r="B99" s="2"/>
      <c r="C99" s="2"/>
      <c r="D99" s="2"/>
      <c r="E99" s="2"/>
      <c r="F99" s="2"/>
      <c r="G99" s="2"/>
      <c r="H99" s="2"/>
      <c r="I99" s="2"/>
    </row>
    <row r="100" spans="1:9">
      <c r="A100" s="2"/>
      <c r="B100" s="2"/>
      <c r="C100" s="2"/>
      <c r="D100" s="2"/>
      <c r="E100" s="2"/>
      <c r="F100" s="2"/>
      <c r="G100" s="2"/>
      <c r="H100" s="2"/>
      <c r="I100" s="2"/>
    </row>
    <row r="101" spans="1:9">
      <c r="A101" s="2"/>
      <c r="B101" s="2"/>
      <c r="C101" s="2"/>
      <c r="D101" s="2"/>
      <c r="E101" s="2"/>
      <c r="F101" s="2"/>
      <c r="G101" s="2"/>
      <c r="H101" s="2"/>
      <c r="I101" s="2"/>
    </row>
    <row r="102" spans="1:9">
      <c r="A102" s="2"/>
      <c r="B102" s="2"/>
      <c r="C102" s="2"/>
      <c r="D102" s="2"/>
      <c r="E102" s="2"/>
      <c r="F102" s="2"/>
      <c r="G102" s="2"/>
      <c r="H102" s="2"/>
      <c r="I102" s="2"/>
    </row>
    <row r="103" spans="1:9">
      <c r="A103" s="2"/>
      <c r="B103" s="2"/>
      <c r="C103" s="2"/>
      <c r="D103" s="2"/>
      <c r="E103" s="2"/>
      <c r="F103" s="2"/>
      <c r="G103" s="2"/>
      <c r="H103" s="2"/>
      <c r="I103" s="2"/>
    </row>
    <row r="104" spans="1:9">
      <c r="A104" s="2"/>
      <c r="B104" s="2"/>
      <c r="C104" s="2"/>
      <c r="D104" s="2"/>
      <c r="E104" s="2"/>
      <c r="F104" s="2"/>
      <c r="G104" s="2"/>
      <c r="H104" s="2"/>
      <c r="I104" s="2"/>
    </row>
    <row r="105" spans="1:9">
      <c r="A105" s="2"/>
      <c r="B105" s="2"/>
      <c r="C105" s="2"/>
      <c r="D105" s="2"/>
      <c r="E105" s="2"/>
      <c r="F105" s="2"/>
      <c r="G105" s="2"/>
      <c r="H105" s="2"/>
      <c r="I105" s="2"/>
    </row>
    <row r="106" spans="1:9">
      <c r="A106" s="2"/>
      <c r="B106" s="2"/>
      <c r="C106" s="2"/>
      <c r="D106" s="2"/>
      <c r="E106" s="2"/>
      <c r="F106" s="2"/>
      <c r="G106" s="2"/>
      <c r="H106" s="2"/>
      <c r="I106" s="2"/>
    </row>
    <row r="107" spans="1:9">
      <c r="A107" s="2"/>
      <c r="B107" s="2"/>
      <c r="C107" s="2"/>
      <c r="D107" s="2"/>
      <c r="E107" s="2"/>
      <c r="F107" s="2"/>
      <c r="G107" s="2"/>
      <c r="H107" s="2"/>
      <c r="I107" s="2"/>
    </row>
    <row r="108" spans="1:9">
      <c r="A108" s="2"/>
      <c r="B108" s="2"/>
      <c r="C108" s="2"/>
      <c r="D108" s="2"/>
      <c r="E108" s="2"/>
      <c r="F108" s="2"/>
      <c r="G108" s="2"/>
      <c r="H108" s="2"/>
      <c r="I108" s="2"/>
    </row>
    <row r="109" spans="1:9">
      <c r="A109" s="2"/>
      <c r="B109" s="2"/>
      <c r="C109" s="2"/>
      <c r="D109" s="2"/>
      <c r="E109" s="2"/>
      <c r="F109" s="2"/>
      <c r="G109" s="2"/>
      <c r="H109" s="2"/>
      <c r="I109" s="2"/>
    </row>
    <row r="110" spans="1:9">
      <c r="A110" s="2"/>
      <c r="B110" s="2"/>
      <c r="C110" s="2"/>
      <c r="D110" s="2"/>
      <c r="E110" s="2"/>
      <c r="F110" s="2"/>
      <c r="G110" s="2"/>
      <c r="H110" s="2"/>
      <c r="I110" s="2"/>
    </row>
    <row r="111" spans="1:9">
      <c r="A111" s="2"/>
      <c r="B111" s="2"/>
      <c r="C111" s="2"/>
      <c r="D111" s="2"/>
      <c r="E111" s="2"/>
      <c r="F111" s="2"/>
      <c r="G111" s="2"/>
      <c r="H111" s="2"/>
      <c r="I111" s="2"/>
    </row>
    <row r="112" spans="1:9">
      <c r="A112" s="2"/>
      <c r="B112" s="2"/>
      <c r="C112" s="2"/>
      <c r="D112" s="2"/>
      <c r="E112" s="2"/>
      <c r="F112" s="2"/>
      <c r="G112" s="2"/>
      <c r="H112" s="2"/>
      <c r="I112" s="2"/>
    </row>
    <row r="113" spans="1:9">
      <c r="A113" s="2"/>
      <c r="B113" s="2"/>
      <c r="C113" s="2"/>
      <c r="D113" s="2"/>
      <c r="E113" s="2"/>
      <c r="F113" s="2"/>
      <c r="G113" s="2"/>
      <c r="H113" s="2"/>
      <c r="I113" s="2"/>
    </row>
    <row r="114" spans="1:9">
      <c r="A114" s="2"/>
      <c r="B114" s="2"/>
      <c r="C114" s="2"/>
      <c r="D114" s="2"/>
      <c r="E114" s="2"/>
      <c r="F114" s="2"/>
      <c r="G114" s="2"/>
      <c r="H114" s="2"/>
      <c r="I114" s="2"/>
    </row>
    <row r="115" spans="1:9">
      <c r="A115" s="2"/>
      <c r="B115" s="2"/>
      <c r="C115" s="2"/>
      <c r="D115" s="2"/>
      <c r="E115" s="2"/>
      <c r="F115" s="2"/>
      <c r="G115" s="2"/>
      <c r="H115" s="2"/>
      <c r="I115" s="2"/>
    </row>
    <row r="116" spans="1:9">
      <c r="A116" s="2"/>
      <c r="B116" s="2"/>
      <c r="C116" s="2"/>
      <c r="D116" s="2"/>
      <c r="E116" s="2"/>
      <c r="F116" s="2"/>
      <c r="G116" s="2"/>
      <c r="H116" s="2"/>
      <c r="I116" s="2"/>
    </row>
    <row r="117" spans="1:9">
      <c r="A117" s="2"/>
      <c r="B117" s="2"/>
      <c r="C117" s="2"/>
      <c r="D117" s="2"/>
      <c r="E117" s="2"/>
      <c r="F117" s="2"/>
      <c r="G117" s="2"/>
      <c r="H117" s="2"/>
      <c r="I117" s="2"/>
    </row>
    <row r="118" spans="1:9">
      <c r="A118" s="2"/>
      <c r="B118" s="2"/>
      <c r="C118" s="2"/>
      <c r="D118" s="2"/>
      <c r="E118" s="2"/>
      <c r="F118" s="2"/>
      <c r="G118" s="2"/>
      <c r="H118" s="2"/>
      <c r="I118" s="2"/>
    </row>
    <row r="119" spans="1:9">
      <c r="A119" s="2"/>
      <c r="B119" s="2"/>
      <c r="C119" s="2"/>
      <c r="D119" s="2"/>
      <c r="E119" s="2"/>
      <c r="F119" s="2"/>
      <c r="G119" s="2"/>
      <c r="H119" s="2"/>
      <c r="I119" s="2"/>
    </row>
    <row r="120" spans="1:9">
      <c r="A120" s="2"/>
      <c r="B120" s="2"/>
      <c r="C120" s="2"/>
      <c r="D120" s="2"/>
      <c r="E120" s="2"/>
      <c r="F120" s="2"/>
      <c r="G120" s="2"/>
      <c r="H120" s="2"/>
      <c r="I120" s="2"/>
    </row>
    <row r="121" spans="1:9">
      <c r="A121" s="2"/>
      <c r="B121" s="2"/>
      <c r="C121" s="2"/>
      <c r="D121" s="2"/>
      <c r="E121" s="2"/>
      <c r="F121" s="2"/>
      <c r="G121" s="2"/>
      <c r="H121" s="2"/>
      <c r="I121" s="2"/>
    </row>
    <row r="122" spans="1:9">
      <c r="A122" s="2"/>
      <c r="B122" s="2"/>
      <c r="C122" s="2"/>
      <c r="D122" s="2"/>
      <c r="E122" s="2"/>
      <c r="F122" s="2"/>
      <c r="G122" s="2"/>
      <c r="H122" s="2"/>
      <c r="I122" s="2"/>
    </row>
    <row r="123" spans="1:9">
      <c r="A123" s="2"/>
      <c r="B123" s="2"/>
      <c r="C123" s="2"/>
      <c r="D123" s="2"/>
      <c r="E123" s="2"/>
      <c r="F123" s="2"/>
      <c r="G123" s="2"/>
      <c r="H123" s="2"/>
      <c r="I123" s="2"/>
    </row>
    <row r="124" spans="1:9">
      <c r="A124" s="2"/>
      <c r="B124" s="2"/>
      <c r="C124" s="2"/>
      <c r="D124" s="2"/>
      <c r="E124" s="2"/>
      <c r="F124" s="2"/>
      <c r="G124" s="2"/>
      <c r="H124" s="2"/>
      <c r="I124" s="2"/>
    </row>
    <row r="125" spans="1:9">
      <c r="A125" s="2"/>
      <c r="B125" s="2"/>
      <c r="C125" s="2"/>
      <c r="D125" s="2"/>
      <c r="E125" s="2"/>
      <c r="F125" s="2"/>
      <c r="G125" s="2"/>
      <c r="H125" s="2"/>
      <c r="I125" s="2"/>
    </row>
    <row r="126" spans="1:9">
      <c r="A126" s="2"/>
      <c r="B126" s="2"/>
      <c r="C126" s="2"/>
      <c r="D126" s="2"/>
      <c r="E126" s="2"/>
      <c r="F126" s="2"/>
      <c r="G126" s="2"/>
      <c r="H126" s="2"/>
      <c r="I126" s="2"/>
    </row>
    <row r="127" spans="1:9">
      <c r="A127" s="2"/>
      <c r="B127" s="2"/>
      <c r="C127" s="2"/>
      <c r="D127" s="2"/>
      <c r="E127" s="2"/>
      <c r="F127" s="2"/>
      <c r="G127" s="2"/>
      <c r="H127" s="2"/>
      <c r="I127" s="2"/>
    </row>
    <row r="128" spans="1:9">
      <c r="A128" s="2"/>
      <c r="B128" s="2"/>
      <c r="C128" s="2"/>
      <c r="D128" s="2"/>
      <c r="E128" s="2"/>
      <c r="F128" s="2"/>
      <c r="G128" s="2"/>
      <c r="H128" s="2"/>
      <c r="I128" s="2"/>
    </row>
    <row r="129" spans="1:9">
      <c r="A129" s="2"/>
      <c r="B129" s="2"/>
      <c r="C129" s="2"/>
      <c r="D129" s="2"/>
      <c r="E129" s="2"/>
      <c r="F129" s="2"/>
      <c r="G129" s="2"/>
      <c r="H129" s="2"/>
      <c r="I129" s="2"/>
    </row>
    <row r="130" spans="1:9">
      <c r="A130" s="2"/>
      <c r="B130" s="2"/>
      <c r="C130" s="2"/>
      <c r="D130" s="2"/>
      <c r="E130" s="2"/>
      <c r="F130" s="2"/>
      <c r="G130" s="2"/>
      <c r="H130" s="2"/>
      <c r="I130" s="2"/>
    </row>
    <row r="131" spans="1:9">
      <c r="A131" s="2"/>
      <c r="B131" s="2"/>
      <c r="C131" s="2"/>
      <c r="D131" s="2"/>
      <c r="E131" s="2"/>
      <c r="F131" s="2"/>
      <c r="G131" s="2"/>
      <c r="H131" s="2"/>
      <c r="I131" s="2"/>
    </row>
    <row r="132" spans="1:9">
      <c r="A132" s="2"/>
      <c r="B132" s="2"/>
      <c r="C132" s="2"/>
      <c r="D132" s="2"/>
      <c r="E132" s="2"/>
      <c r="F132" s="2"/>
      <c r="G132" s="2"/>
      <c r="H132" s="2"/>
      <c r="I132" s="2"/>
    </row>
    <row r="133" spans="1:9">
      <c r="A133" s="2"/>
      <c r="B133" s="2"/>
      <c r="C133" s="2"/>
      <c r="D133" s="2"/>
      <c r="E133" s="2"/>
      <c r="F133" s="2"/>
      <c r="G133" s="2"/>
      <c r="H133" s="2"/>
      <c r="I133" s="2"/>
    </row>
    <row r="134" spans="1:9">
      <c r="A134" s="2"/>
      <c r="B134" s="2"/>
      <c r="C134" s="2"/>
      <c r="D134" s="2"/>
      <c r="E134" s="2"/>
      <c r="F134" s="2"/>
      <c r="G134" s="2"/>
      <c r="H134" s="2"/>
      <c r="I134" s="2"/>
    </row>
    <row r="135" spans="1:9">
      <c r="A135" s="2"/>
      <c r="B135" s="2"/>
      <c r="C135" s="2"/>
      <c r="D135" s="2"/>
      <c r="E135" s="2"/>
      <c r="F135" s="2"/>
      <c r="G135" s="2"/>
      <c r="H135" s="2"/>
      <c r="I135" s="2"/>
    </row>
    <row r="136" spans="1:9">
      <c r="A136" s="2"/>
      <c r="B136" s="2"/>
      <c r="C136" s="2"/>
      <c r="D136" s="2"/>
      <c r="E136" s="2"/>
      <c r="F136" s="2"/>
      <c r="G136" s="2"/>
      <c r="H136" s="2"/>
      <c r="I136" s="2"/>
    </row>
    <row r="137" spans="1:9">
      <c r="A137" s="2"/>
      <c r="B137" s="2"/>
      <c r="C137" s="2"/>
      <c r="D137" s="2"/>
      <c r="E137" s="2"/>
      <c r="F137" s="2"/>
      <c r="G137" s="2"/>
      <c r="H137" s="2"/>
      <c r="I137" s="2"/>
    </row>
    <row r="138" spans="1:9">
      <c r="A138" s="2"/>
      <c r="B138" s="2"/>
      <c r="C138" s="2"/>
      <c r="D138" s="2"/>
      <c r="E138" s="2"/>
      <c r="F138" s="2"/>
      <c r="G138" s="2"/>
      <c r="H138" s="2"/>
      <c r="I138" s="2"/>
    </row>
    <row r="139" spans="1:9">
      <c r="A139" s="2"/>
      <c r="B139" s="2"/>
      <c r="C139" s="2"/>
      <c r="D139" s="2"/>
      <c r="E139" s="2"/>
      <c r="F139" s="2"/>
      <c r="G139" s="2"/>
      <c r="H139" s="2"/>
      <c r="I139" s="2"/>
    </row>
    <row r="140" spans="1:9">
      <c r="A140" s="2"/>
      <c r="B140" s="2"/>
      <c r="C140" s="2"/>
      <c r="D140" s="2"/>
      <c r="E140" s="2"/>
      <c r="F140" s="2"/>
      <c r="G140" s="2"/>
      <c r="H140" s="2"/>
      <c r="I140" s="2"/>
    </row>
    <row r="141" spans="1:9">
      <c r="A141" s="2"/>
      <c r="B141" s="2"/>
      <c r="C141" s="2"/>
      <c r="D141" s="2"/>
      <c r="E141" s="2"/>
      <c r="F141" s="2"/>
      <c r="G141" s="2"/>
      <c r="H141" s="2"/>
      <c r="I141" s="2"/>
    </row>
    <row r="142" spans="1:9">
      <c r="A142" s="2"/>
      <c r="B142" s="2"/>
      <c r="C142" s="2"/>
      <c r="D142" s="2"/>
      <c r="E142" s="2"/>
      <c r="F142" s="2"/>
      <c r="G142" s="2"/>
      <c r="H142" s="2"/>
      <c r="I142" s="2"/>
    </row>
    <row r="143" spans="1:9">
      <c r="A143" s="2"/>
      <c r="B143" s="2"/>
      <c r="C143" s="2"/>
      <c r="D143" s="2"/>
      <c r="E143" s="2"/>
      <c r="F143" s="2"/>
      <c r="G143" s="2"/>
      <c r="H143" s="2"/>
      <c r="I143" s="2"/>
    </row>
    <row r="144" spans="1:9">
      <c r="A144" s="2"/>
      <c r="B144" s="2"/>
      <c r="C144" s="2"/>
      <c r="D144" s="2"/>
      <c r="E144" s="2"/>
      <c r="F144" s="2"/>
      <c r="G144" s="2"/>
      <c r="H144" s="2"/>
      <c r="I144" s="2"/>
    </row>
    <row r="145" spans="1:9">
      <c r="A145" s="2"/>
      <c r="B145" s="2"/>
      <c r="C145" s="2"/>
      <c r="D145" s="2"/>
      <c r="E145" s="2"/>
      <c r="F145" s="2"/>
      <c r="G145" s="2"/>
      <c r="H145" s="2"/>
      <c r="I145" s="2"/>
    </row>
    <row r="146" spans="1:9">
      <c r="A146" s="2"/>
      <c r="B146" s="2"/>
      <c r="C146" s="2"/>
      <c r="D146" s="2"/>
      <c r="E146" s="2"/>
      <c r="F146" s="2"/>
      <c r="G146" s="2"/>
      <c r="H146" s="2"/>
      <c r="I146" s="2"/>
    </row>
    <row r="147" spans="1:9">
      <c r="A147" s="2"/>
      <c r="B147" s="2"/>
      <c r="C147" s="2"/>
      <c r="D147" s="2"/>
      <c r="E147" s="2"/>
      <c r="F147" s="2"/>
      <c r="G147" s="2"/>
      <c r="H147" s="2"/>
      <c r="I147" s="2"/>
    </row>
    <row r="148" spans="1:9">
      <c r="A148" s="2"/>
      <c r="B148" s="2"/>
      <c r="C148" s="2"/>
      <c r="D148" s="2"/>
      <c r="E148" s="2"/>
      <c r="F148" s="2"/>
      <c r="G148" s="2"/>
      <c r="H148" s="2"/>
      <c r="I148" s="2"/>
    </row>
    <row r="149" spans="1:9">
      <c r="A149" s="2"/>
      <c r="B149" s="2"/>
      <c r="C149" s="2"/>
      <c r="D149" s="2"/>
      <c r="E149" s="2"/>
      <c r="F149" s="2"/>
      <c r="G149" s="2"/>
      <c r="H149" s="2"/>
      <c r="I149" s="2"/>
    </row>
    <row r="150" spans="1:9">
      <c r="A150" s="2"/>
      <c r="B150" s="2"/>
      <c r="C150" s="2"/>
      <c r="D150" s="2"/>
      <c r="E150" s="2"/>
      <c r="F150" s="2"/>
      <c r="G150" s="2"/>
      <c r="H150" s="2"/>
      <c r="I150" s="2"/>
    </row>
    <row r="151" spans="1:9">
      <c r="A151" s="2"/>
      <c r="B151" s="2"/>
      <c r="C151" s="2"/>
      <c r="D151" s="2"/>
      <c r="E151" s="2"/>
      <c r="F151" s="2"/>
      <c r="G151" s="2"/>
      <c r="H151" s="2"/>
      <c r="I151" s="2"/>
    </row>
    <row r="152" spans="1:9">
      <c r="A152" s="2"/>
      <c r="B152" s="2"/>
      <c r="C152" s="2"/>
      <c r="D152" s="2"/>
      <c r="E152" s="2"/>
      <c r="F152" s="2"/>
      <c r="G152" s="2"/>
      <c r="H152" s="2"/>
      <c r="I152" s="2"/>
    </row>
    <row r="153" spans="1:9">
      <c r="A153" s="2"/>
      <c r="B153" s="2"/>
      <c r="C153" s="2"/>
      <c r="D153" s="2"/>
      <c r="E153" s="2"/>
      <c r="F153" s="2"/>
      <c r="G153" s="2"/>
      <c r="H153" s="2"/>
      <c r="I153" s="2"/>
    </row>
    <row r="154" spans="1:9">
      <c r="A154" s="2"/>
      <c r="B154" s="2"/>
      <c r="C154" s="2"/>
      <c r="D154" s="2"/>
      <c r="E154" s="2"/>
      <c r="F154" s="2"/>
      <c r="G154" s="2"/>
      <c r="H154" s="2"/>
      <c r="I154" s="2"/>
    </row>
    <row r="155" spans="1:9">
      <c r="A155" s="2"/>
      <c r="B155" s="2"/>
      <c r="C155" s="2"/>
      <c r="D155" s="2"/>
      <c r="E155" s="2"/>
      <c r="F155" s="2"/>
      <c r="G155" s="2"/>
      <c r="H155" s="2"/>
      <c r="I155" s="2"/>
    </row>
    <row r="156" spans="1:9">
      <c r="A156" s="2"/>
      <c r="B156" s="2"/>
      <c r="C156" s="2"/>
      <c r="D156" s="2"/>
      <c r="E156" s="2"/>
      <c r="F156" s="2"/>
      <c r="G156" s="2"/>
      <c r="H156" s="2"/>
      <c r="I156" s="2"/>
    </row>
    <row r="157" spans="1:9">
      <c r="A157" s="2"/>
      <c r="B157" s="2"/>
      <c r="C157" s="2"/>
      <c r="D157" s="2"/>
      <c r="E157" s="2"/>
      <c r="F157" s="2"/>
      <c r="G157" s="2"/>
      <c r="H157" s="2"/>
      <c r="I157" s="2"/>
    </row>
    <row r="158" spans="1:9">
      <c r="A158" s="2"/>
      <c r="B158" s="2"/>
      <c r="C158" s="2"/>
      <c r="D158" s="2"/>
      <c r="E158" s="2"/>
      <c r="F158" s="2"/>
      <c r="G158" s="2"/>
      <c r="H158" s="2"/>
      <c r="I158" s="2"/>
    </row>
    <row r="159" spans="1:9">
      <c r="A159" s="2"/>
      <c r="B159" s="2"/>
      <c r="C159" s="2"/>
      <c r="D159" s="2"/>
      <c r="E159" s="2"/>
      <c r="F159" s="2"/>
      <c r="G159" s="2"/>
      <c r="H159" s="2"/>
      <c r="I159" s="2"/>
    </row>
    <row r="160" spans="1:9">
      <c r="A160" s="2"/>
      <c r="B160" s="2"/>
      <c r="C160" s="2"/>
      <c r="D160" s="2"/>
      <c r="E160" s="2"/>
      <c r="F160" s="2"/>
      <c r="G160" s="2"/>
      <c r="H160" s="2"/>
      <c r="I160" s="2"/>
    </row>
  </sheetData>
  <sheetProtection sheet="1" objects="1" scenarios="1"/>
  <mergeCells count="10">
    <mergeCell ref="C34:G34"/>
    <mergeCell ref="C35:G35"/>
    <mergeCell ref="C32:G32"/>
    <mergeCell ref="C33:G33"/>
    <mergeCell ref="C15:G15"/>
    <mergeCell ref="C18:G18"/>
    <mergeCell ref="C23:G23"/>
    <mergeCell ref="C26:G26"/>
    <mergeCell ref="C28:G28"/>
    <mergeCell ref="C29:F29"/>
  </mergeCells>
  <pageMargins left="0.7" right="0.7" top="0.75" bottom="0.75" header="0.3" footer="0.3"/>
  <pageSetup scale="56" fitToHeight="2"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F3A5A-9C36-B741-B9B2-4E7437790933}">
  <sheetPr>
    <tabColor rgb="FF00B0F0"/>
    <pageSetUpPr fitToPage="1"/>
  </sheetPr>
  <dimension ref="A1:N33"/>
  <sheetViews>
    <sheetView tabSelected="1" workbookViewId="0">
      <selection activeCell="M34" sqref="M34"/>
    </sheetView>
  </sheetViews>
  <sheetFormatPr defaultColWidth="10.875" defaultRowHeight="15.95"/>
  <cols>
    <col min="1" max="1" width="15.625" customWidth="1"/>
    <col min="2" max="2" width="27.5" bestFit="1" customWidth="1"/>
    <col min="3" max="3" width="15.875" customWidth="1"/>
    <col min="4" max="4" width="20.625" bestFit="1" customWidth="1"/>
    <col min="5" max="5" width="16.625" customWidth="1"/>
    <col min="6" max="6" width="23.5" customWidth="1"/>
    <col min="7" max="7" width="5.625" customWidth="1"/>
    <col min="8" max="8" width="16.125" customWidth="1"/>
    <col min="9" max="9" width="13.5" customWidth="1"/>
    <col min="10" max="10" width="5.875" customWidth="1"/>
    <col min="11" max="11" width="14.125" customWidth="1"/>
    <col min="12" max="12" width="15.625" customWidth="1"/>
    <col min="13" max="13" width="14.625" customWidth="1"/>
    <col min="14" max="14" width="21.125" bestFit="1" customWidth="1"/>
  </cols>
  <sheetData>
    <row r="1" spans="1:14">
      <c r="A1" s="51" t="s">
        <v>197</v>
      </c>
      <c r="B1" s="51"/>
      <c r="C1" s="51"/>
      <c r="D1" s="51"/>
      <c r="E1" s="51"/>
      <c r="F1" s="51"/>
      <c r="H1" s="52" t="s">
        <v>198</v>
      </c>
      <c r="I1" s="52"/>
      <c r="K1" s="52" t="s">
        <v>199</v>
      </c>
      <c r="L1" s="52"/>
      <c r="M1" s="52"/>
      <c r="N1" s="26" t="s">
        <v>200</v>
      </c>
    </row>
    <row r="2" spans="1:14">
      <c r="A2" t="s">
        <v>48</v>
      </c>
      <c r="B2" t="s">
        <v>49</v>
      </c>
      <c r="C2" t="s">
        <v>201</v>
      </c>
      <c r="D2" t="s">
        <v>202</v>
      </c>
      <c r="E2" t="s">
        <v>203</v>
      </c>
      <c r="F2" t="s">
        <v>204</v>
      </c>
      <c r="G2" t="s">
        <v>205</v>
      </c>
      <c r="H2" t="s">
        <v>206</v>
      </c>
      <c r="I2" t="s">
        <v>207</v>
      </c>
      <c r="J2" t="s">
        <v>208</v>
      </c>
      <c r="K2" t="s">
        <v>209</v>
      </c>
      <c r="L2" t="s">
        <v>210</v>
      </c>
      <c r="M2" t="s">
        <v>211</v>
      </c>
      <c r="N2" t="s">
        <v>212</v>
      </c>
    </row>
    <row r="3" spans="1:14">
      <c r="A3" s="41" t="s">
        <v>142</v>
      </c>
      <c r="B3" s="41" t="s">
        <v>143</v>
      </c>
      <c r="C3" s="31">
        <v>330</v>
      </c>
      <c r="D3" s="31">
        <v>330</v>
      </c>
      <c r="E3" s="31">
        <v>330</v>
      </c>
      <c r="F3" s="31">
        <v>330</v>
      </c>
      <c r="H3" s="25">
        <f>(E3/D3) *100</f>
        <v>100</v>
      </c>
      <c r="I3" s="25">
        <f>ROUND(((F3/D3)*100),0)</f>
        <v>100</v>
      </c>
      <c r="K3">
        <f>IF(H3=100,100,IF(H3=99,90,IF(AND(H3&gt;=97,H3&lt;99),75,50)))</f>
        <v>100</v>
      </c>
      <c r="L3" cm="1">
        <f t="array" ref="L3">_xlfn.IFS(I3=100,100, I3=99,90, I3=98,80, I3=97,70, I3=96,60, I3=95,50, I3=94,40, I3=93,30, I3=92,20, I3=92,20, I3=91,10, I3&lt;=90,0)</f>
        <v>100</v>
      </c>
      <c r="M3">
        <f>(Table2[[#This Row],[QUALITY PTS]]*0.6)+(Table2[[#This Row],[DELIVERY PTS]]*0.4)</f>
        <v>100</v>
      </c>
      <c r="N3">
        <f>_xlfn.RANK.EQ(Table2[[#This Row],[Total Point Score]],Table2[Total Point Score],0)</f>
        <v>1</v>
      </c>
    </row>
    <row r="4" spans="1:14">
      <c r="A4" s="41" t="s">
        <v>70</v>
      </c>
      <c r="B4" s="41" t="s">
        <v>71</v>
      </c>
      <c r="C4" s="31">
        <v>900</v>
      </c>
      <c r="D4" s="31">
        <v>900</v>
      </c>
      <c r="E4" s="31">
        <v>875</v>
      </c>
      <c r="F4" s="31">
        <v>873</v>
      </c>
      <c r="H4" s="25">
        <f>(E4/D4) *100</f>
        <v>97.222222222222214</v>
      </c>
      <c r="I4" s="25">
        <f>ROUND(((F4/D4)*100),0)</f>
        <v>97</v>
      </c>
      <c r="K4">
        <f>IF(H4=100,100,IF(H4=99,90,IF(AND(H4&gt;=97,H4&lt;99),75,50)))</f>
        <v>75</v>
      </c>
      <c r="L4" cm="1">
        <f t="array" ref="L4">_xlfn.IFS(I4=100,100, I4=99,90, I4=98,80, I4=97,70, I4=96,60, I4=95,50, I4=94,40, I4=93,30, I4=92,20, I4=92,20, I4=91,10, I4&lt;=90,0)</f>
        <v>70</v>
      </c>
      <c r="M4">
        <f>(Table2[[#This Row],[QUALITY PTS]]*0.6)+(Table2[[#This Row],[DELIVERY PTS]]*0.4)</f>
        <v>73</v>
      </c>
      <c r="N4">
        <f>_xlfn.RANK.EQ(Table2[[#This Row],[Total Point Score]],Table2[Total Point Score],0)</f>
        <v>2</v>
      </c>
    </row>
    <row r="5" spans="1:14">
      <c r="A5" s="41" t="s">
        <v>64</v>
      </c>
      <c r="B5" s="41" t="s">
        <v>65</v>
      </c>
      <c r="C5" s="31">
        <v>200</v>
      </c>
      <c r="D5" s="31">
        <v>200</v>
      </c>
      <c r="E5" s="31">
        <v>100</v>
      </c>
      <c r="F5" s="31">
        <v>200</v>
      </c>
      <c r="H5" s="25">
        <f>(E5/D5) *100</f>
        <v>50</v>
      </c>
      <c r="I5" s="25">
        <f>ROUND(((F5/D5)*100),0)</f>
        <v>100</v>
      </c>
      <c r="K5">
        <f>IF(H5=100,100,IF(H5=99,90,IF(AND(H5&gt;=97,H5&lt;99),75,50)))</f>
        <v>50</v>
      </c>
      <c r="L5" cm="1">
        <f t="array" ref="L5">_xlfn.IFS(I5=100,100, I5=99,90, I5=98,80, I5=97,70, I5=96,60, I5=95,50, I5=94,40, I5=93,30, I5=92,20, I5=92,20, I5=91,10, I5&lt;=90,0)</f>
        <v>100</v>
      </c>
      <c r="M5">
        <f>(Table2[[#This Row],[QUALITY PTS]]*0.6)+(Table2[[#This Row],[DELIVERY PTS]]*0.4)</f>
        <v>70</v>
      </c>
      <c r="N5">
        <f>_xlfn.RANK.EQ(Table2[[#This Row],[Total Point Score]],Table2[Total Point Score],0)</f>
        <v>3</v>
      </c>
    </row>
    <row r="6" spans="1:14">
      <c r="A6" s="41" t="s">
        <v>112</v>
      </c>
      <c r="B6" s="41" t="s">
        <v>113</v>
      </c>
      <c r="C6" s="31">
        <v>410</v>
      </c>
      <c r="D6" s="31">
        <v>410</v>
      </c>
      <c r="E6" s="31">
        <v>290</v>
      </c>
      <c r="F6" s="31">
        <v>410</v>
      </c>
      <c r="H6" s="25">
        <f>(E6/D6) *100</f>
        <v>70.731707317073173</v>
      </c>
      <c r="I6" s="25">
        <f>ROUND(((F6/D6)*100),0)</f>
        <v>100</v>
      </c>
      <c r="K6">
        <f>IF(H6=100,100,IF(H6=99,90,IF(AND(H6&gt;=97,H6&lt;99),75,50)))</f>
        <v>50</v>
      </c>
      <c r="L6" cm="1">
        <f t="array" ref="L6">_xlfn.IFS(I6=100,100, I6=99,90, I6=98,80, I6=97,70, I6=96,60, I6=95,50, I6=94,40, I6=93,30, I6=92,20, I6=92,20, I6=91,10, I6&lt;=90,0)</f>
        <v>100</v>
      </c>
      <c r="M6">
        <f>(Table2[[#This Row],[QUALITY PTS]]*0.6)+(Table2[[#This Row],[DELIVERY PTS]]*0.4)</f>
        <v>70</v>
      </c>
      <c r="N6">
        <f>_xlfn.RANK.EQ(Table2[[#This Row],[Total Point Score]],Table2[Total Point Score],0)</f>
        <v>3</v>
      </c>
    </row>
    <row r="7" spans="1:14">
      <c r="A7" s="41" t="s">
        <v>100</v>
      </c>
      <c r="B7" s="41" t="s">
        <v>101</v>
      </c>
      <c r="C7" s="31">
        <v>530</v>
      </c>
      <c r="D7" s="31">
        <v>530</v>
      </c>
      <c r="E7" s="31">
        <v>461</v>
      </c>
      <c r="F7" s="31">
        <v>529</v>
      </c>
      <c r="H7" s="25">
        <f>(E7/D7) *100</f>
        <v>86.981132075471706</v>
      </c>
      <c r="I7" s="25">
        <f>ROUND(((F7/D7)*100),0)</f>
        <v>100</v>
      </c>
      <c r="K7">
        <f>IF(H7=100,100,IF(H7=99,90,IF(AND(H7&gt;=97,H7&lt;99),75,50)))</f>
        <v>50</v>
      </c>
      <c r="L7" cm="1">
        <f t="array" ref="L7">_xlfn.IFS(I7=100,100, I7=99,90, I7=98,80, I7=97,70, I7=96,60, I7=95,50, I7=94,40, I7=93,30, I7=92,20, I7=92,20, I7=91,10, I7&lt;=90,0)</f>
        <v>100</v>
      </c>
      <c r="M7">
        <f>(Table2[[#This Row],[QUALITY PTS]]*0.6)+(Table2[[#This Row],[DELIVERY PTS]]*0.4)</f>
        <v>70</v>
      </c>
      <c r="N7">
        <f>_xlfn.RANK.EQ(Table2[[#This Row],[Total Point Score]],Table2[Total Point Score],0)</f>
        <v>3</v>
      </c>
    </row>
    <row r="8" spans="1:14">
      <c r="A8" s="41" t="s">
        <v>76</v>
      </c>
      <c r="B8" s="41" t="s">
        <v>77</v>
      </c>
      <c r="C8" s="31">
        <v>850</v>
      </c>
      <c r="D8" s="31">
        <v>850</v>
      </c>
      <c r="E8" s="31">
        <v>770</v>
      </c>
      <c r="F8" s="31">
        <v>847</v>
      </c>
      <c r="H8" s="25">
        <f>(E8/D8) *100</f>
        <v>90.588235294117652</v>
      </c>
      <c r="I8" s="25">
        <f>ROUND(((F8/D8)*100),0)</f>
        <v>100</v>
      </c>
      <c r="K8">
        <f>IF(H8=100,100,IF(H8=99,90,IF(AND(H8&gt;=97,H8&lt;99),75,50)))</f>
        <v>50</v>
      </c>
      <c r="L8" cm="1">
        <f t="array" ref="L8">_xlfn.IFS(I8=100,100, I8=99,90, I8=98,80, I8=97,70, I8=96,60, I8=95,50, I8=94,40, I8=93,30, I8=92,20, I8=92,20, I8=91,10, I8&lt;=90,0)</f>
        <v>100</v>
      </c>
      <c r="M8">
        <f>(Table2[[#This Row],[QUALITY PTS]]*0.6)+(Table2[[#This Row],[DELIVERY PTS]]*0.4)</f>
        <v>70</v>
      </c>
      <c r="N8">
        <f>_xlfn.RANK.EQ(Table2[[#This Row],[Total Point Score]],Table2[Total Point Score],0)</f>
        <v>3</v>
      </c>
    </row>
    <row r="9" spans="1:14">
      <c r="A9" s="41" t="s">
        <v>177</v>
      </c>
      <c r="B9" s="41" t="s">
        <v>178</v>
      </c>
      <c r="C9" s="31">
        <v>890</v>
      </c>
      <c r="D9" s="31">
        <v>890</v>
      </c>
      <c r="E9" s="31">
        <v>809</v>
      </c>
      <c r="F9" s="31">
        <v>890</v>
      </c>
      <c r="H9" s="25">
        <f>(E9/D9) *100</f>
        <v>90.898876404494374</v>
      </c>
      <c r="I9" s="25">
        <f>ROUND(((F9/D9)*100),0)</f>
        <v>100</v>
      </c>
      <c r="K9">
        <f>IF(H9=100,100,IF(H9=99,90,IF(AND(H9&gt;=97,H9&lt;99),75,50)))</f>
        <v>50</v>
      </c>
      <c r="L9" cm="1">
        <f t="array" ref="L9">_xlfn.IFS(I9=100,100, I9=99,90, I9=98,80, I9=97,70, I9=96,60, I9=95,50, I9=94,40, I9=93,30, I9=92,20, I9=92,20, I9=91,10, I9&lt;=90,0)</f>
        <v>100</v>
      </c>
      <c r="M9">
        <f>(Table2[[#This Row],[QUALITY PTS]]*0.6)+(Table2[[#This Row],[DELIVERY PTS]]*0.4)</f>
        <v>70</v>
      </c>
      <c r="N9">
        <f>_xlfn.RANK.EQ(Table2[[#This Row],[Total Point Score]],Table2[Total Point Score],0)</f>
        <v>3</v>
      </c>
    </row>
    <row r="10" spans="1:14">
      <c r="A10" s="41" t="s">
        <v>104</v>
      </c>
      <c r="B10" s="41" t="s">
        <v>105</v>
      </c>
      <c r="C10" s="31">
        <v>930</v>
      </c>
      <c r="D10" s="31">
        <v>930</v>
      </c>
      <c r="E10" s="31">
        <v>848</v>
      </c>
      <c r="F10" s="31">
        <v>930</v>
      </c>
      <c r="H10" s="25">
        <f>(E10/D10) *100</f>
        <v>91.182795698924735</v>
      </c>
      <c r="I10" s="25">
        <f>ROUND(((F10/D10)*100),0)</f>
        <v>100</v>
      </c>
      <c r="K10">
        <f>IF(H10=100,100,IF(H10=99,90,IF(AND(H10&gt;=97,H10&lt;99),75,50)))</f>
        <v>50</v>
      </c>
      <c r="L10" cm="1">
        <f t="array" ref="L10">_xlfn.IFS(I10=100,100, I10=99,90, I10=98,80, I10=97,70, I10=96,60, I10=95,50, I10=94,40, I10=93,30, I10=92,20, I10=92,20, I10=91,10, I10&lt;=90,0)</f>
        <v>100</v>
      </c>
      <c r="M10">
        <f>(Table2[[#This Row],[QUALITY PTS]]*0.6)+(Table2[[#This Row],[DELIVERY PTS]]*0.4)</f>
        <v>70</v>
      </c>
      <c r="N10">
        <f>_xlfn.RANK.EQ(Table2[[#This Row],[Total Point Score]],Table2[Total Point Score],0)</f>
        <v>3</v>
      </c>
    </row>
    <row r="11" spans="1:14">
      <c r="A11" s="41" t="s">
        <v>130</v>
      </c>
      <c r="B11" s="41" t="s">
        <v>131</v>
      </c>
      <c r="C11" s="31">
        <v>1090</v>
      </c>
      <c r="D11" s="31">
        <v>1090</v>
      </c>
      <c r="E11" s="31">
        <v>1003</v>
      </c>
      <c r="F11" s="31">
        <v>1090</v>
      </c>
      <c r="H11" s="25">
        <f>(E11/D11) *100</f>
        <v>92.018348623853214</v>
      </c>
      <c r="I11" s="25">
        <f>ROUND(((F11/D11)*100),0)</f>
        <v>100</v>
      </c>
      <c r="K11">
        <f>IF(H11=100,100,IF(H11=99,90,IF(AND(H11&gt;=97,H11&lt;99),75,50)))</f>
        <v>50</v>
      </c>
      <c r="L11" cm="1">
        <f t="array" ref="L11">_xlfn.IFS(I11=100,100, I11=99,90, I11=98,80, I11=97,70, I11=96,60, I11=95,50, I11=94,40, I11=93,30, I11=92,20, I11=92,20, I11=91,10, I11&lt;=90,0)</f>
        <v>100</v>
      </c>
      <c r="M11">
        <f>(Table2[[#This Row],[QUALITY PTS]]*0.6)+(Table2[[#This Row],[DELIVERY PTS]]*0.4)</f>
        <v>70</v>
      </c>
      <c r="N11">
        <f>_xlfn.RANK.EQ(Table2[[#This Row],[Total Point Score]],Table2[Total Point Score],0)</f>
        <v>3</v>
      </c>
    </row>
    <row r="12" spans="1:14">
      <c r="A12" s="41" t="s">
        <v>96</v>
      </c>
      <c r="B12" s="41" t="s">
        <v>97</v>
      </c>
      <c r="C12" s="31">
        <v>1290</v>
      </c>
      <c r="D12" s="31">
        <v>1290</v>
      </c>
      <c r="E12" s="31">
        <v>1196</v>
      </c>
      <c r="F12" s="31">
        <v>1290</v>
      </c>
      <c r="H12" s="25">
        <f>(E12/D12) *100</f>
        <v>92.713178294573638</v>
      </c>
      <c r="I12" s="25">
        <f>ROUND(((F12/D12)*100),0)</f>
        <v>100</v>
      </c>
      <c r="K12">
        <f>IF(H12=100,100,IF(H12=99,90,IF(AND(H12&gt;=97,H12&lt;99),75,50)))</f>
        <v>50</v>
      </c>
      <c r="L12" cm="1">
        <f t="array" ref="L12">_xlfn.IFS(I12=100,100, I12=99,90, I12=98,80, I12=97,70, I12=96,60, I12=95,50, I12=94,40, I12=93,30, I12=92,20, I12=92,20, I12=91,10, I12&lt;=90,0)</f>
        <v>100</v>
      </c>
      <c r="M12">
        <f>(Table2[[#This Row],[QUALITY PTS]]*0.6)+(Table2[[#This Row],[DELIVERY PTS]]*0.4)</f>
        <v>70</v>
      </c>
      <c r="N12">
        <f>_xlfn.RANK.EQ(Table2[[#This Row],[Total Point Score]],Table2[Total Point Score],0)</f>
        <v>3</v>
      </c>
    </row>
    <row r="13" spans="1:14">
      <c r="A13" s="41" t="s">
        <v>82</v>
      </c>
      <c r="B13" s="41" t="s">
        <v>83</v>
      </c>
      <c r="C13" s="31">
        <v>1330</v>
      </c>
      <c r="D13" s="31">
        <v>1330</v>
      </c>
      <c r="E13" s="31">
        <v>1235</v>
      </c>
      <c r="F13" s="31">
        <v>1328</v>
      </c>
      <c r="H13" s="25">
        <f>(E13/D13) *100</f>
        <v>92.857142857142861</v>
      </c>
      <c r="I13" s="25">
        <f>ROUND(((F13/D13)*100),0)</f>
        <v>100</v>
      </c>
      <c r="K13">
        <f>IF(H13=100,100,IF(H13=99,90,IF(AND(H13&gt;=97,H13&lt;99),75,50)))</f>
        <v>50</v>
      </c>
      <c r="L13" cm="1">
        <f t="array" ref="L13">_xlfn.IFS(I13=100,100, I13=99,90, I13=98,80, I13=97,70, I13=96,60, I13=95,50, I13=94,40, I13=93,30, I13=92,20, I13=92,20, I13=91,10, I13&lt;=90,0)</f>
        <v>100</v>
      </c>
      <c r="M13">
        <f>(Table2[[#This Row],[QUALITY PTS]]*0.6)+(Table2[[#This Row],[DELIVERY PTS]]*0.4)</f>
        <v>70</v>
      </c>
      <c r="N13">
        <f>_xlfn.RANK.EQ(Table2[[#This Row],[Total Point Score]],Table2[Total Point Score],0)</f>
        <v>3</v>
      </c>
    </row>
    <row r="14" spans="1:14">
      <c r="A14" s="41" t="s">
        <v>157</v>
      </c>
      <c r="B14" s="41" t="s">
        <v>158</v>
      </c>
      <c r="C14" s="31">
        <v>200</v>
      </c>
      <c r="D14" s="31">
        <v>100</v>
      </c>
      <c r="E14" s="31">
        <v>99</v>
      </c>
      <c r="F14" s="31">
        <v>93</v>
      </c>
      <c r="H14" s="25">
        <f>(E14/D14) *100</f>
        <v>99</v>
      </c>
      <c r="I14" s="25">
        <f>ROUND(((F14/D14)*100),0)</f>
        <v>93</v>
      </c>
      <c r="K14">
        <f>IF(H14=100,100,IF(H14=99,90,IF(AND(H14&gt;=97,H14&lt;99),75,50)))</f>
        <v>90</v>
      </c>
      <c r="L14" cm="1">
        <f t="array" ref="L14">_xlfn.IFS(I14=100,100, I14=99,90, I14=98,80, I14=97,70, I14=96,60, I14=95,50, I14=94,40, I14=93,30, I14=92,20, I14=92,20, I14=91,10, I14&lt;=90,0)</f>
        <v>30</v>
      </c>
      <c r="M14">
        <f>(Table2[[#This Row],[QUALITY PTS]]*0.6)+(Table2[[#This Row],[DELIVERY PTS]]*0.4)</f>
        <v>66</v>
      </c>
      <c r="N14">
        <f>_xlfn.RANK.EQ(Table2[[#This Row],[Total Point Score]],Table2[Total Point Score],0)</f>
        <v>12</v>
      </c>
    </row>
    <row r="15" spans="1:14">
      <c r="A15" s="41" t="s">
        <v>120</v>
      </c>
      <c r="B15" s="41" t="s">
        <v>121</v>
      </c>
      <c r="C15" s="31">
        <v>770</v>
      </c>
      <c r="D15" s="31">
        <v>770</v>
      </c>
      <c r="E15" s="31">
        <v>693</v>
      </c>
      <c r="F15" s="31">
        <v>762</v>
      </c>
      <c r="H15" s="25">
        <f>(E15/D15) *100</f>
        <v>90</v>
      </c>
      <c r="I15" s="25">
        <f>ROUND(((F15/D15)*100),0)</f>
        <v>99</v>
      </c>
      <c r="K15">
        <f>IF(H15=100,100,IF(H15=99,90,IF(AND(H15&gt;=97,H15&lt;99),75,50)))</f>
        <v>50</v>
      </c>
      <c r="L15" cm="1">
        <f t="array" ref="L15">_xlfn.IFS(I15=100,100, I15=99,90, I15=98,80, I15=97,70, I15=96,60, I15=95,50, I15=94,40, I15=93,30, I15=92,20, I15=92,20, I15=91,10, I15&lt;=90,0)</f>
        <v>90</v>
      </c>
      <c r="M15">
        <f>(Table2[[#This Row],[QUALITY PTS]]*0.6)+(Table2[[#This Row],[DELIVERY PTS]]*0.4)</f>
        <v>66</v>
      </c>
      <c r="N15">
        <f>_xlfn.RANK.EQ(Table2[[#This Row],[Total Point Score]],Table2[Total Point Score],0)</f>
        <v>12</v>
      </c>
    </row>
    <row r="16" spans="1:14">
      <c r="A16" s="41" t="s">
        <v>90</v>
      </c>
      <c r="B16" s="41" t="s">
        <v>91</v>
      </c>
      <c r="C16" s="31">
        <v>770</v>
      </c>
      <c r="D16" s="31">
        <v>770</v>
      </c>
      <c r="E16" s="31">
        <v>693</v>
      </c>
      <c r="F16" s="31">
        <v>762</v>
      </c>
      <c r="H16" s="25">
        <f>(E16/D16) *100</f>
        <v>90</v>
      </c>
      <c r="I16" s="25">
        <f>ROUND(((F16/D16)*100),0)</f>
        <v>99</v>
      </c>
      <c r="K16">
        <f>IF(H16=100,100,IF(H16=99,90,IF(AND(H16&gt;=97,H16&lt;99),75,50)))</f>
        <v>50</v>
      </c>
      <c r="L16" cm="1">
        <f t="array" ref="L16">_xlfn.IFS(I16=100,100, I16=99,90, I16=98,80, I16=97,70, I16=96,60, I16=95,50, I16=94,40, I16=93,30, I16=92,20, I16=92,20, I16=91,10, I16&lt;=90,0)</f>
        <v>90</v>
      </c>
      <c r="M16">
        <f>(Table2[[#This Row],[QUALITY PTS]]*0.6)+(Table2[[#This Row],[DELIVERY PTS]]*0.4)</f>
        <v>66</v>
      </c>
      <c r="N16">
        <f>_xlfn.RANK.EQ(Table2[[#This Row],[Total Point Score]],Table2[Total Point Score],0)</f>
        <v>12</v>
      </c>
    </row>
    <row r="17" spans="1:14">
      <c r="A17" s="41" t="s">
        <v>74</v>
      </c>
      <c r="B17" s="41" t="s">
        <v>75</v>
      </c>
      <c r="C17" s="31">
        <v>810</v>
      </c>
      <c r="D17" s="31">
        <v>810</v>
      </c>
      <c r="E17" s="31">
        <v>732</v>
      </c>
      <c r="F17" s="31">
        <v>805</v>
      </c>
      <c r="H17" s="25">
        <f>(E17/D17) *100</f>
        <v>90.370370370370367</v>
      </c>
      <c r="I17" s="25">
        <f>ROUND(((F17/D17)*100),0)</f>
        <v>99</v>
      </c>
      <c r="K17">
        <f>IF(H17=100,100,IF(H17=99,90,IF(AND(H17&gt;=97,H17&lt;99),75,50)))</f>
        <v>50</v>
      </c>
      <c r="L17" cm="1">
        <f t="array" ref="L17">_xlfn.IFS(I17=100,100, I17=99,90, I17=98,80, I17=97,70, I17=96,60, I17=95,50, I17=94,40, I17=93,30, I17=92,20, I17=92,20, I17=91,10, I17&lt;=90,0)</f>
        <v>90</v>
      </c>
      <c r="M17">
        <f>(Table2[[#This Row],[QUALITY PTS]]*0.6)+(Table2[[#This Row],[DELIVERY PTS]]*0.4)</f>
        <v>66</v>
      </c>
      <c r="N17">
        <f>_xlfn.RANK.EQ(Table2[[#This Row],[Total Point Score]],Table2[Total Point Score],0)</f>
        <v>12</v>
      </c>
    </row>
    <row r="18" spans="1:14">
      <c r="A18" s="41" t="s">
        <v>92</v>
      </c>
      <c r="B18" s="41" t="s">
        <v>93</v>
      </c>
      <c r="C18" s="31">
        <v>1010</v>
      </c>
      <c r="D18" s="31">
        <v>1010</v>
      </c>
      <c r="E18" s="31">
        <v>925</v>
      </c>
      <c r="F18" s="31">
        <v>1000</v>
      </c>
      <c r="H18" s="25">
        <f>(E18/D18) *100</f>
        <v>91.584158415841586</v>
      </c>
      <c r="I18" s="25">
        <f>ROUND(((F18/D18)*100),0)</f>
        <v>99</v>
      </c>
      <c r="K18">
        <f>IF(H18=100,100,IF(H18=99,90,IF(AND(H18&gt;=97,H18&lt;99),75,50)))</f>
        <v>50</v>
      </c>
      <c r="L18" cm="1">
        <f t="array" ref="L18">_xlfn.IFS(I18=100,100, I18=99,90, I18=98,80, I18=97,70, I18=96,60, I18=95,50, I18=94,40, I18=93,30, I18=92,20, I18=92,20, I18=91,10, I18&lt;=90,0)</f>
        <v>90</v>
      </c>
      <c r="M18">
        <f>(Table2[[#This Row],[QUALITY PTS]]*0.6)+(Table2[[#This Row],[DELIVERY PTS]]*0.4)</f>
        <v>66</v>
      </c>
      <c r="N18">
        <f>_xlfn.RANK.EQ(Table2[[#This Row],[Total Point Score]],Table2[Total Point Score],0)</f>
        <v>12</v>
      </c>
    </row>
    <row r="19" spans="1:14">
      <c r="A19" s="41" t="s">
        <v>145</v>
      </c>
      <c r="B19" s="41" t="s">
        <v>146</v>
      </c>
      <c r="C19" s="31">
        <v>690</v>
      </c>
      <c r="D19" s="31">
        <v>690</v>
      </c>
      <c r="E19" s="31">
        <v>616</v>
      </c>
      <c r="F19" s="31">
        <v>676</v>
      </c>
      <c r="H19" s="25">
        <f>(E19/D19) *100</f>
        <v>89.275362318840578</v>
      </c>
      <c r="I19" s="25">
        <f>ROUND(((F19/D19)*100),0)</f>
        <v>98</v>
      </c>
      <c r="K19">
        <f>IF(H19=100,100,IF(H19=99,90,IF(AND(H19&gt;=97,H19&lt;99),75,50)))</f>
        <v>50</v>
      </c>
      <c r="L19" cm="1">
        <f t="array" ref="L19">_xlfn.IFS(I19=100,100, I19=99,90, I19=98,80, I19=97,70, I19=96,60, I19=95,50, I19=94,40, I19=93,30, I19=92,20, I19=92,20, I19=91,10, I19&lt;=90,0)</f>
        <v>80</v>
      </c>
      <c r="M19">
        <f>(Table2[[#This Row],[QUALITY PTS]]*0.6)+(Table2[[#This Row],[DELIVERY PTS]]*0.4)</f>
        <v>62</v>
      </c>
      <c r="N19">
        <f>_xlfn.RANK.EQ(Table2[[#This Row],[Total Point Score]],Table2[Total Point Score],0)</f>
        <v>17</v>
      </c>
    </row>
    <row r="20" spans="1:14">
      <c r="A20" s="41" t="s">
        <v>169</v>
      </c>
      <c r="B20" s="41" t="s">
        <v>170</v>
      </c>
      <c r="C20" s="31">
        <v>730</v>
      </c>
      <c r="D20" s="31">
        <v>730</v>
      </c>
      <c r="E20" s="31">
        <v>654</v>
      </c>
      <c r="F20" s="31">
        <v>719</v>
      </c>
      <c r="H20" s="25">
        <f>(E20/D20) *100</f>
        <v>89.589041095890408</v>
      </c>
      <c r="I20" s="25">
        <f>ROUND(((F20/D20)*100),0)</f>
        <v>98</v>
      </c>
      <c r="K20">
        <f>IF(H20=100,100,IF(H20=99,90,IF(AND(H20&gt;=97,H20&lt;99),75,50)))</f>
        <v>50</v>
      </c>
      <c r="L20" cm="1">
        <f t="array" ref="L20">_xlfn.IFS(I20=100,100, I20=99,90, I20=98,80, I20=97,70, I20=96,60, I20=95,50, I20=94,40, I20=93,30, I20=92,20, I20=92,20, I20=91,10, I20&lt;=90,0)</f>
        <v>80</v>
      </c>
      <c r="M20">
        <f>(Table2[[#This Row],[QUALITY PTS]]*0.6)+(Table2[[#This Row],[DELIVERY PTS]]*0.4)</f>
        <v>62</v>
      </c>
      <c r="N20">
        <f>_xlfn.RANK.EQ(Table2[[#This Row],[Total Point Score]],Table2[Total Point Score],0)</f>
        <v>17</v>
      </c>
    </row>
    <row r="21" spans="1:14">
      <c r="A21" s="41" t="s">
        <v>171</v>
      </c>
      <c r="B21" s="41" t="s">
        <v>172</v>
      </c>
      <c r="C21" s="31">
        <v>1050</v>
      </c>
      <c r="D21" s="31">
        <v>1050</v>
      </c>
      <c r="E21" s="31">
        <v>964</v>
      </c>
      <c r="F21" s="31">
        <v>1025</v>
      </c>
      <c r="H21" s="25">
        <f>(E21/D21) *100</f>
        <v>91.80952380952381</v>
      </c>
      <c r="I21" s="25">
        <f>ROUND(((F21/D21)*100),0)</f>
        <v>98</v>
      </c>
      <c r="K21">
        <f>IF(H21=100,100,IF(H21=99,90,IF(AND(H21&gt;=97,H21&lt;99),75,50)))</f>
        <v>50</v>
      </c>
      <c r="L21" cm="1">
        <f t="array" ref="L21">_xlfn.IFS(I21=100,100, I21=99,90, I21=98,80, I21=97,70, I21=96,60, I21=95,50, I21=94,40, I21=93,30, I21=92,20, I21=92,20, I21=91,10, I21&lt;=90,0)</f>
        <v>80</v>
      </c>
      <c r="M21">
        <f>(Table2[[#This Row],[QUALITY PTS]]*0.6)+(Table2[[#This Row],[DELIVERY PTS]]*0.4)</f>
        <v>62</v>
      </c>
      <c r="N21">
        <f>_xlfn.RANK.EQ(Table2[[#This Row],[Total Point Score]],Table2[Total Point Score],0)</f>
        <v>17</v>
      </c>
    </row>
    <row r="22" spans="1:14">
      <c r="A22" s="41" t="s">
        <v>132</v>
      </c>
      <c r="B22" s="41" t="s">
        <v>133</v>
      </c>
      <c r="C22" s="31">
        <v>1130</v>
      </c>
      <c r="D22" s="31">
        <v>1130</v>
      </c>
      <c r="E22" s="31">
        <v>1041</v>
      </c>
      <c r="F22" s="31">
        <v>1110</v>
      </c>
      <c r="H22" s="25">
        <f>(E22/D22) *100</f>
        <v>92.123893805309734</v>
      </c>
      <c r="I22" s="25">
        <f>ROUND(((F22/D22)*100),0)</f>
        <v>98</v>
      </c>
      <c r="K22">
        <f>IF(H22=100,100,IF(H22=99,90,IF(AND(H22&gt;=97,H22&lt;99),75,50)))</f>
        <v>50</v>
      </c>
      <c r="L22" cm="1">
        <f t="array" ref="L22">_xlfn.IFS(I22=100,100, I22=99,90, I22=98,80, I22=97,70, I22=96,60, I22=95,50, I22=94,40, I22=93,30, I22=92,20, I22=92,20, I22=91,10, I22&lt;=90,0)</f>
        <v>80</v>
      </c>
      <c r="M22">
        <f>(Table2[[#This Row],[QUALITY PTS]]*0.6)+(Table2[[#This Row],[DELIVERY PTS]]*0.4)</f>
        <v>62</v>
      </c>
      <c r="N22">
        <f>_xlfn.RANK.EQ(Table2[[#This Row],[Total Point Score]],Table2[Total Point Score],0)</f>
        <v>17</v>
      </c>
    </row>
    <row r="23" spans="1:14">
      <c r="A23" s="41" t="s">
        <v>147</v>
      </c>
      <c r="B23" s="41" t="s">
        <v>148</v>
      </c>
      <c r="C23" s="31">
        <v>610</v>
      </c>
      <c r="D23" s="31">
        <v>610</v>
      </c>
      <c r="E23" s="31">
        <v>538</v>
      </c>
      <c r="F23" s="31">
        <v>591</v>
      </c>
      <c r="H23" s="25">
        <f>(E23/D23) *100</f>
        <v>88.196721311475414</v>
      </c>
      <c r="I23" s="25">
        <f>ROUND(((F23/D23)*100),0)</f>
        <v>97</v>
      </c>
      <c r="K23">
        <f>IF(H23=100,100,IF(H23=99,90,IF(AND(H23&gt;=97,H23&lt;99),75,50)))</f>
        <v>50</v>
      </c>
      <c r="L23" cm="1">
        <f t="array" ref="L23">_xlfn.IFS(I23=100,100, I23=99,90, I23=98,80, I23=97,70, I23=96,60, I23=95,50, I23=94,40, I23=93,30, I23=92,20, I23=92,20, I23=91,10, I23&lt;=90,0)</f>
        <v>70</v>
      </c>
      <c r="M23">
        <f>(Table2[[#This Row],[QUALITY PTS]]*0.6)+(Table2[[#This Row],[DELIVERY PTS]]*0.4)</f>
        <v>58</v>
      </c>
      <c r="N23">
        <f>_xlfn.RANK.EQ(Table2[[#This Row],[Total Point Score]],Table2[Total Point Score],0)</f>
        <v>21</v>
      </c>
    </row>
    <row r="24" spans="1:14">
      <c r="A24" s="41" t="s">
        <v>153</v>
      </c>
      <c r="B24" s="41" t="s">
        <v>154</v>
      </c>
      <c r="C24" s="31">
        <v>650</v>
      </c>
      <c r="D24" s="31">
        <v>650</v>
      </c>
      <c r="E24" s="31">
        <v>577</v>
      </c>
      <c r="F24" s="31">
        <v>633</v>
      </c>
      <c r="H24" s="25">
        <f>(E24/D24) *100</f>
        <v>88.769230769230774</v>
      </c>
      <c r="I24" s="25">
        <f>ROUND(((F24/D24)*100),0)</f>
        <v>97</v>
      </c>
      <c r="K24">
        <f>IF(H24=100,100,IF(H24=99,90,IF(AND(H24&gt;=97,H24&lt;99),75,50)))</f>
        <v>50</v>
      </c>
      <c r="L24" cm="1">
        <f t="array" ref="L24">_xlfn.IFS(I24=100,100, I24=99,90, I24=98,80, I24=97,70, I24=96,60, I24=95,50, I24=94,40, I24=93,30, I24=92,20, I24=92,20, I24=91,10, I24&lt;=90,0)</f>
        <v>70</v>
      </c>
      <c r="M24">
        <f>(Table2[[#This Row],[QUALITY PTS]]*0.6)+(Table2[[#This Row],[DELIVERY PTS]]*0.4)</f>
        <v>58</v>
      </c>
      <c r="N24">
        <f>_xlfn.RANK.EQ(Table2[[#This Row],[Total Point Score]],Table2[Total Point Score],0)</f>
        <v>21</v>
      </c>
    </row>
    <row r="25" spans="1:14">
      <c r="A25" s="41" t="s">
        <v>175</v>
      </c>
      <c r="B25" s="42" t="s">
        <v>176</v>
      </c>
      <c r="C25" s="31">
        <v>570</v>
      </c>
      <c r="D25" s="31">
        <v>570</v>
      </c>
      <c r="E25" s="31">
        <v>499</v>
      </c>
      <c r="F25" s="31">
        <v>548</v>
      </c>
      <c r="H25" s="25">
        <f>(E25/D25) *100</f>
        <v>87.543859649122808</v>
      </c>
      <c r="I25" s="25">
        <f>ROUND(((F25/D25)*100),0)</f>
        <v>96</v>
      </c>
      <c r="K25">
        <f>IF(H25=100,100,IF(H25=99,90,IF(AND(H25&gt;=97,H25&lt;99),75,50)))</f>
        <v>50</v>
      </c>
      <c r="L25" cm="1">
        <f t="array" ref="L25">_xlfn.IFS(I25=100,100, I25=99,90, I25=98,80, I25=97,70, I25=96,60, I25=95,50, I25=94,40, I25=93,30, I25=92,20, I25=92,20, I25=91,10, I25&lt;=90,0)</f>
        <v>60</v>
      </c>
      <c r="M25">
        <f>(Table2[[#This Row],[QUALITY PTS]]*0.6)+(Table2[[#This Row],[DELIVERY PTS]]*0.4)</f>
        <v>54</v>
      </c>
      <c r="N25">
        <f>_xlfn.RANK.EQ(Table2[[#This Row],[Total Point Score]],Table2[Total Point Score],0)</f>
        <v>23</v>
      </c>
    </row>
    <row r="26" spans="1:14">
      <c r="A26" s="41" t="s">
        <v>78</v>
      </c>
      <c r="B26" s="41" t="s">
        <v>79</v>
      </c>
      <c r="C26" s="31">
        <v>1250</v>
      </c>
      <c r="D26" s="31">
        <v>1250</v>
      </c>
      <c r="E26" s="31">
        <v>1158</v>
      </c>
      <c r="F26" s="31">
        <v>1205</v>
      </c>
      <c r="H26" s="25">
        <f>(E26/D26) *100</f>
        <v>92.64</v>
      </c>
      <c r="I26" s="25">
        <f>ROUND(((F26/D26)*100),0)</f>
        <v>96</v>
      </c>
      <c r="K26">
        <f>IF(H26=100,100,IF(H26=99,90,IF(AND(H26&gt;=97,H26&lt;99),75,50)))</f>
        <v>50</v>
      </c>
      <c r="L26" cm="1">
        <f t="array" ref="L26">_xlfn.IFS(I26=100,100, I26=99,90, I26=98,80, I26=97,70, I26=96,60, I26=95,50, I26=94,40, I26=93,30, I26=92,20, I26=92,20, I26=91,10, I26&lt;=90,0)</f>
        <v>60</v>
      </c>
      <c r="M26">
        <f>(Table2[[#This Row],[QUALITY PTS]]*0.6)+(Table2[[#This Row],[DELIVERY PTS]]*0.4)</f>
        <v>54</v>
      </c>
      <c r="N26">
        <f>_xlfn.RANK.EQ(Table2[[#This Row],[Total Point Score]],Table2[Total Point Score],0)</f>
        <v>23</v>
      </c>
    </row>
    <row r="27" spans="1:14">
      <c r="A27" s="41" t="s">
        <v>118</v>
      </c>
      <c r="B27" s="41" t="s">
        <v>119</v>
      </c>
      <c r="C27" s="31">
        <v>370</v>
      </c>
      <c r="D27" s="31">
        <v>370</v>
      </c>
      <c r="E27" s="31">
        <v>350</v>
      </c>
      <c r="F27" s="31">
        <v>350</v>
      </c>
      <c r="H27" s="25">
        <f>(E27/D27) *100</f>
        <v>94.594594594594597</v>
      </c>
      <c r="I27" s="25">
        <f>ROUND(((F27/D27)*100),0)</f>
        <v>95</v>
      </c>
      <c r="K27">
        <f>IF(H27=100,100,IF(H27=99,90,IF(AND(H27&gt;=97,H27&lt;99),75,50)))</f>
        <v>50</v>
      </c>
      <c r="L27" cm="1">
        <f t="array" ref="L27">_xlfn.IFS(I27=100,100, I27=99,90, I27=98,80, I27=97,70, I27=96,60, I27=95,50, I27=94,40, I27=93,30, I27=92,20, I27=92,20, I27=91,10, I27&lt;=90,0)</f>
        <v>50</v>
      </c>
      <c r="M27">
        <f>(Table2[[#This Row],[QUALITY PTS]]*0.6)+(Table2[[#This Row],[DELIVERY PTS]]*0.4)</f>
        <v>50</v>
      </c>
      <c r="N27">
        <f>_xlfn.RANK.EQ(Table2[[#This Row],[Total Point Score]],Table2[Total Point Score],0)</f>
        <v>25</v>
      </c>
    </row>
    <row r="28" spans="1:14">
      <c r="A28" s="41" t="s">
        <v>126</v>
      </c>
      <c r="B28" s="41" t="s">
        <v>127</v>
      </c>
      <c r="C28" s="31">
        <v>490</v>
      </c>
      <c r="D28" s="31">
        <v>490</v>
      </c>
      <c r="E28" s="31">
        <v>422</v>
      </c>
      <c r="F28" s="31">
        <v>462</v>
      </c>
      <c r="H28" s="25">
        <f>(E28/D28) *100</f>
        <v>86.122448979591837</v>
      </c>
      <c r="I28" s="25">
        <f>ROUND(((F28/D28)*100),0)</f>
        <v>94</v>
      </c>
      <c r="K28">
        <f>IF(H28=100,100,IF(H28=99,90,IF(AND(H28&gt;=97,H28&lt;99),75,50)))</f>
        <v>50</v>
      </c>
      <c r="L28" cm="1">
        <f t="array" ref="L28">_xlfn.IFS(I28=100,100, I28=99,90, I28=98,80, I28=97,70, I28=96,60, I28=95,50, I28=94,40, I28=93,30, I28=92,20, I28=92,20, I28=91,10, I28&lt;=90,0)</f>
        <v>40</v>
      </c>
      <c r="M28">
        <f>(Table2[[#This Row],[QUALITY PTS]]*0.6)+(Table2[[#This Row],[DELIVERY PTS]]*0.4)</f>
        <v>46</v>
      </c>
      <c r="N28">
        <f>_xlfn.RANK.EQ(Table2[[#This Row],[Total Point Score]],Table2[Total Point Score],0)</f>
        <v>26</v>
      </c>
    </row>
    <row r="29" spans="1:14">
      <c r="A29" s="41" t="s">
        <v>66</v>
      </c>
      <c r="B29" s="41" t="s">
        <v>67</v>
      </c>
      <c r="C29" s="31">
        <v>450</v>
      </c>
      <c r="D29" s="31">
        <v>450</v>
      </c>
      <c r="E29" s="31">
        <v>383</v>
      </c>
      <c r="F29" s="31">
        <v>419</v>
      </c>
      <c r="H29" s="25">
        <f>(E29/D29) *100</f>
        <v>85.111111111111114</v>
      </c>
      <c r="I29" s="25">
        <f>ROUND(((F29/D29)*100),0)</f>
        <v>93</v>
      </c>
      <c r="K29">
        <f>IF(H29=100,100,IF(H29=99,90,IF(AND(H29&gt;=97,H29&lt;99),75,50)))</f>
        <v>50</v>
      </c>
      <c r="L29" cm="1">
        <f t="array" ref="L29">_xlfn.IFS(I29=100,100, I29=99,90, I29=98,80, I29=97,70, I29=96,60, I29=95,50, I29=94,40, I29=93,30, I29=92,20, I29=92,20, I29=91,10, I29&lt;=90,0)</f>
        <v>30</v>
      </c>
      <c r="M29">
        <f>(Table2[[#This Row],[QUALITY PTS]]*0.6)+(Table2[[#This Row],[DELIVERY PTS]]*0.4)</f>
        <v>42</v>
      </c>
      <c r="N29">
        <f>_xlfn.RANK.EQ(Table2[[#This Row],[Total Point Score]],Table2[Total Point Score],0)</f>
        <v>27</v>
      </c>
    </row>
    <row r="30" spans="1:14">
      <c r="A30" s="41" t="s">
        <v>98</v>
      </c>
      <c r="B30" s="41" t="s">
        <v>99</v>
      </c>
      <c r="C30" s="31">
        <v>1170</v>
      </c>
      <c r="D30" s="31">
        <v>1170</v>
      </c>
      <c r="E30" s="31">
        <v>1080</v>
      </c>
      <c r="F30" s="31">
        <v>1070</v>
      </c>
      <c r="H30" s="25">
        <f>(E30/D30) *100</f>
        <v>92.307692307692307</v>
      </c>
      <c r="I30" s="25">
        <f>ROUND(((F30/D30)*100),0)</f>
        <v>91</v>
      </c>
      <c r="K30">
        <f>IF(H30=100,100,IF(H30=99,90,IF(AND(H30&gt;=97,H30&lt;99),75,50)))</f>
        <v>50</v>
      </c>
      <c r="L30" cm="1">
        <f t="array" ref="L30">_xlfn.IFS(I30=100,100, I30=99,90, I30=98,80, I30=97,70, I30=96,60, I30=95,50, I30=94,40, I30=93,30, I30=92,20, I30=92,20, I30=91,10, I30&lt;=90,0)</f>
        <v>10</v>
      </c>
      <c r="M30">
        <f>(Table2[[#This Row],[QUALITY PTS]]*0.6)+(Table2[[#This Row],[DELIVERY PTS]]*0.4)</f>
        <v>34</v>
      </c>
      <c r="N30">
        <f>_xlfn.RANK.EQ(Table2[[#This Row],[Total Point Score]],Table2[Total Point Score],0)</f>
        <v>28</v>
      </c>
    </row>
    <row r="31" spans="1:14">
      <c r="A31" s="41" t="s">
        <v>86</v>
      </c>
      <c r="B31" s="41" t="s">
        <v>87</v>
      </c>
      <c r="C31" s="31">
        <v>210</v>
      </c>
      <c r="D31" s="31">
        <v>210</v>
      </c>
      <c r="E31" s="31">
        <v>200</v>
      </c>
      <c r="F31" s="31">
        <v>120</v>
      </c>
      <c r="H31" s="25">
        <f>(E31/D31) *100</f>
        <v>95.238095238095227</v>
      </c>
      <c r="I31" s="25">
        <f>ROUND(((F31/D31)*100),0)</f>
        <v>57</v>
      </c>
      <c r="K31">
        <f>IF(H31=100,100,IF(H31=99,90,IF(AND(H31&gt;=97,H31&lt;99),75,50)))</f>
        <v>50</v>
      </c>
      <c r="L31" cm="1">
        <f t="array" ref="L31">_xlfn.IFS(I31=100,100, I31=99,90, I31=98,80, I31=97,70, I31=96,60, I31=95,50, I31=94,40, I31=93,30, I31=92,20, I31=92,20, I31=91,10, I31&lt;=90,0)</f>
        <v>0</v>
      </c>
      <c r="M31">
        <f>(Table2[[#This Row],[QUALITY PTS]]*0.6)+(Table2[[#This Row],[DELIVERY PTS]]*0.4)</f>
        <v>30</v>
      </c>
      <c r="N31">
        <f>_xlfn.RANK.EQ(Table2[[#This Row],[Total Point Score]],Table2[Total Point Score],0)</f>
        <v>29</v>
      </c>
    </row>
    <row r="32" spans="1:14">
      <c r="A32" s="41" t="s">
        <v>149</v>
      </c>
      <c r="B32" s="41" t="s">
        <v>150</v>
      </c>
      <c r="C32" s="31">
        <v>250</v>
      </c>
      <c r="D32" s="31">
        <v>250</v>
      </c>
      <c r="E32" s="31">
        <v>25</v>
      </c>
      <c r="F32" s="31">
        <v>129</v>
      </c>
      <c r="H32" s="25">
        <f>(E32/D32) *100</f>
        <v>10</v>
      </c>
      <c r="I32" s="25">
        <f>ROUND(((F32/D32)*100),0)</f>
        <v>52</v>
      </c>
      <c r="K32">
        <f>IF(H32=100,100,IF(H32=99,90,IF(AND(H32&gt;=97,H32&lt;99),75,50)))</f>
        <v>50</v>
      </c>
      <c r="L32" cm="1">
        <f t="array" ref="L32">_xlfn.IFS(I32=100,100, I32=99,90, I32=98,80, I32=97,70, I32=96,60, I32=95,50, I32=94,40, I32=93,30, I32=92,20, I32=92,20, I32=91,10, I32&lt;=90,0)</f>
        <v>0</v>
      </c>
      <c r="M32">
        <f>(Table2[[#This Row],[QUALITY PTS]]*0.6)+(Table2[[#This Row],[DELIVERY PTS]]*0.4)</f>
        <v>30</v>
      </c>
      <c r="N32">
        <f>_xlfn.RANK.EQ(Table2[[#This Row],[Total Point Score]],Table2[Total Point Score],0)</f>
        <v>29</v>
      </c>
    </row>
    <row r="33" spans="1:14">
      <c r="A33" s="41" t="s">
        <v>68</v>
      </c>
      <c r="B33" s="41" t="s">
        <v>69</v>
      </c>
      <c r="C33" s="31">
        <v>290</v>
      </c>
      <c r="D33" s="31">
        <v>290</v>
      </c>
      <c r="E33" s="31">
        <v>280</v>
      </c>
      <c r="F33" s="31">
        <v>175</v>
      </c>
      <c r="H33" s="25">
        <f>(E33/D33) *100</f>
        <v>96.551724137931032</v>
      </c>
      <c r="I33" s="25">
        <f>ROUND(((F33/D33)*100),0)</f>
        <v>60</v>
      </c>
      <c r="K33">
        <f>IF(H33=100,100,IF(H33=99,90,IF(AND(H33&gt;=97,H33&lt;99),75,50)))</f>
        <v>50</v>
      </c>
      <c r="L33" cm="1">
        <f t="array" ref="L33">_xlfn.IFS(I33=100,100, I33=99,90, I33=98,80, I33=97,70, I33=96,60, I33=95,50, I33=94,40, I33=93,30, I33=92,20, I33=92,20, I33=91,10, I33&lt;=90,0)</f>
        <v>0</v>
      </c>
      <c r="M33">
        <f>(Table2[[#This Row],[QUALITY PTS]]*0.6)+(Table2[[#This Row],[DELIVERY PTS]]*0.4)</f>
        <v>30</v>
      </c>
      <c r="N33">
        <f>_xlfn.RANK.EQ(Table2[[#This Row],[Total Point Score]],Table2[Total Point Score],0)</f>
        <v>29</v>
      </c>
    </row>
  </sheetData>
  <sheetProtection insertRows="0" sort="0" autoFilter="0"/>
  <sortState xmlns:xlrd2="http://schemas.microsoft.com/office/spreadsheetml/2017/richdata2" ref="A3:G4">
    <sortCondition ref="G3:G4"/>
  </sortState>
  <mergeCells count="3">
    <mergeCell ref="A1:F1"/>
    <mergeCell ref="H1:I1"/>
    <mergeCell ref="K1:M1"/>
  </mergeCells>
  <pageMargins left="0.7" right="0.7" top="0.75" bottom="0.75" header="0.3" footer="0.3"/>
  <pageSetup scale="94" orientation="landscape" horizontalDpi="0" verticalDpi="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3F8C8-C928-6D49-A842-027F4CB2DD08}">
  <dimension ref="A1:F32"/>
  <sheetViews>
    <sheetView workbookViewId="0">
      <selection activeCell="A2" sqref="A2:F32"/>
    </sheetView>
  </sheetViews>
  <sheetFormatPr defaultColWidth="11" defaultRowHeight="15.95"/>
  <cols>
    <col min="2" max="2" width="18.375" bestFit="1" customWidth="1"/>
    <col min="3" max="3" width="13.5" bestFit="1" customWidth="1"/>
    <col min="4" max="4" width="14.875" bestFit="1" customWidth="1"/>
    <col min="5" max="5" width="14.375" bestFit="1" customWidth="1"/>
    <col min="6" max="6" width="21.5" bestFit="1" customWidth="1"/>
  </cols>
  <sheetData>
    <row r="1" spans="1:6">
      <c r="A1" s="43" t="s">
        <v>48</v>
      </c>
      <c r="B1" s="44" t="s">
        <v>49</v>
      </c>
      <c r="C1" s="44" t="s">
        <v>201</v>
      </c>
      <c r="D1" s="44" t="s">
        <v>202</v>
      </c>
      <c r="E1" s="44" t="s">
        <v>203</v>
      </c>
      <c r="F1" s="44" t="s">
        <v>204</v>
      </c>
    </row>
    <row r="2" spans="1:6">
      <c r="A2" s="41" t="s">
        <v>64</v>
      </c>
      <c r="B2" s="41" t="s">
        <v>65</v>
      </c>
      <c r="C2" s="31">
        <v>200</v>
      </c>
      <c r="D2" s="31">
        <v>200</v>
      </c>
      <c r="E2" s="31">
        <v>100</v>
      </c>
      <c r="F2" s="31">
        <v>200</v>
      </c>
    </row>
    <row r="3" spans="1:6">
      <c r="A3" s="41" t="s">
        <v>157</v>
      </c>
      <c r="B3" s="41" t="s">
        <v>158</v>
      </c>
      <c r="C3" s="31">
        <v>200</v>
      </c>
      <c r="D3" s="31">
        <v>100</v>
      </c>
      <c r="E3" s="31">
        <v>99</v>
      </c>
      <c r="F3" s="31">
        <v>93</v>
      </c>
    </row>
    <row r="4" spans="1:6">
      <c r="A4" s="41" t="s">
        <v>86</v>
      </c>
      <c r="B4" s="41" t="s">
        <v>87</v>
      </c>
      <c r="C4" s="31">
        <v>210</v>
      </c>
      <c r="D4" s="31">
        <v>210</v>
      </c>
      <c r="E4" s="31">
        <v>200</v>
      </c>
      <c r="F4" s="31">
        <v>120</v>
      </c>
    </row>
    <row r="5" spans="1:6">
      <c r="A5" s="41" t="s">
        <v>149</v>
      </c>
      <c r="B5" s="41" t="s">
        <v>150</v>
      </c>
      <c r="C5" s="31">
        <v>250</v>
      </c>
      <c r="D5" s="31">
        <v>250</v>
      </c>
      <c r="E5" s="31">
        <v>25</v>
      </c>
      <c r="F5" s="31">
        <v>129</v>
      </c>
    </row>
    <row r="6" spans="1:6">
      <c r="A6" s="41" t="s">
        <v>68</v>
      </c>
      <c r="B6" s="41" t="s">
        <v>69</v>
      </c>
      <c r="C6" s="31">
        <v>290</v>
      </c>
      <c r="D6" s="31">
        <v>290</v>
      </c>
      <c r="E6" s="31">
        <v>280</v>
      </c>
      <c r="F6" s="31">
        <v>175</v>
      </c>
    </row>
    <row r="7" spans="1:6">
      <c r="A7" s="41" t="s">
        <v>142</v>
      </c>
      <c r="B7" s="41" t="s">
        <v>143</v>
      </c>
      <c r="C7" s="31">
        <v>330</v>
      </c>
      <c r="D7" s="31">
        <v>330</v>
      </c>
      <c r="E7" s="31">
        <v>330</v>
      </c>
      <c r="F7" s="31">
        <v>330</v>
      </c>
    </row>
    <row r="8" spans="1:6">
      <c r="A8" s="41" t="s">
        <v>118</v>
      </c>
      <c r="B8" s="41" t="s">
        <v>119</v>
      </c>
      <c r="C8" s="31">
        <v>370</v>
      </c>
      <c r="D8" s="31">
        <v>370</v>
      </c>
      <c r="E8" s="31">
        <v>350</v>
      </c>
      <c r="F8" s="31">
        <v>350</v>
      </c>
    </row>
    <row r="9" spans="1:6">
      <c r="A9" s="41" t="s">
        <v>112</v>
      </c>
      <c r="B9" s="41" t="s">
        <v>113</v>
      </c>
      <c r="C9" s="31">
        <v>410</v>
      </c>
      <c r="D9" s="31">
        <v>410</v>
      </c>
      <c r="E9" s="31">
        <v>290</v>
      </c>
      <c r="F9" s="31">
        <v>410</v>
      </c>
    </row>
    <row r="10" spans="1:6">
      <c r="A10" s="41" t="s">
        <v>66</v>
      </c>
      <c r="B10" s="41" t="s">
        <v>67</v>
      </c>
      <c r="C10" s="31">
        <v>450</v>
      </c>
      <c r="D10" s="31">
        <v>450</v>
      </c>
      <c r="E10" s="31">
        <v>383</v>
      </c>
      <c r="F10" s="31">
        <v>419</v>
      </c>
    </row>
    <row r="11" spans="1:6">
      <c r="A11" s="41" t="s">
        <v>126</v>
      </c>
      <c r="B11" s="41" t="s">
        <v>127</v>
      </c>
      <c r="C11" s="31">
        <v>490</v>
      </c>
      <c r="D11" s="31">
        <v>490</v>
      </c>
      <c r="E11" s="31">
        <v>422</v>
      </c>
      <c r="F11" s="31">
        <v>462</v>
      </c>
    </row>
    <row r="12" spans="1:6">
      <c r="A12" s="41" t="s">
        <v>100</v>
      </c>
      <c r="B12" s="41" t="s">
        <v>101</v>
      </c>
      <c r="C12" s="31">
        <v>530</v>
      </c>
      <c r="D12" s="31">
        <v>530</v>
      </c>
      <c r="E12" s="31">
        <v>461</v>
      </c>
      <c r="F12" s="31">
        <v>529</v>
      </c>
    </row>
    <row r="13" spans="1:6">
      <c r="A13" s="41" t="s">
        <v>175</v>
      </c>
      <c r="B13" s="42" t="s">
        <v>176</v>
      </c>
      <c r="C13" s="31">
        <v>570</v>
      </c>
      <c r="D13" s="31">
        <v>570</v>
      </c>
      <c r="E13" s="31">
        <v>499</v>
      </c>
      <c r="F13" s="31">
        <v>548</v>
      </c>
    </row>
    <row r="14" spans="1:6">
      <c r="A14" s="41" t="s">
        <v>147</v>
      </c>
      <c r="B14" s="41" t="s">
        <v>148</v>
      </c>
      <c r="C14" s="31">
        <v>610</v>
      </c>
      <c r="D14" s="31">
        <v>610</v>
      </c>
      <c r="E14" s="31">
        <v>538</v>
      </c>
      <c r="F14" s="31">
        <v>591</v>
      </c>
    </row>
    <row r="15" spans="1:6">
      <c r="A15" s="41" t="s">
        <v>153</v>
      </c>
      <c r="B15" s="41" t="s">
        <v>154</v>
      </c>
      <c r="C15" s="31">
        <v>650</v>
      </c>
      <c r="D15" s="31">
        <v>650</v>
      </c>
      <c r="E15" s="31">
        <v>577</v>
      </c>
      <c r="F15" s="31">
        <v>633</v>
      </c>
    </row>
    <row r="16" spans="1:6">
      <c r="A16" s="41" t="s">
        <v>145</v>
      </c>
      <c r="B16" s="41" t="s">
        <v>146</v>
      </c>
      <c r="C16" s="31">
        <v>690</v>
      </c>
      <c r="D16" s="31">
        <v>690</v>
      </c>
      <c r="E16" s="31">
        <v>616</v>
      </c>
      <c r="F16" s="31">
        <v>676</v>
      </c>
    </row>
    <row r="17" spans="1:6">
      <c r="A17" s="41" t="s">
        <v>169</v>
      </c>
      <c r="B17" s="41" t="s">
        <v>170</v>
      </c>
      <c r="C17" s="31">
        <v>730</v>
      </c>
      <c r="D17" s="31">
        <v>730</v>
      </c>
      <c r="E17" s="31">
        <v>654</v>
      </c>
      <c r="F17" s="31">
        <v>719</v>
      </c>
    </row>
    <row r="18" spans="1:6">
      <c r="A18" s="41" t="s">
        <v>120</v>
      </c>
      <c r="B18" s="41" t="s">
        <v>121</v>
      </c>
      <c r="C18" s="31">
        <v>770</v>
      </c>
      <c r="D18" s="31">
        <v>770</v>
      </c>
      <c r="E18" s="31">
        <v>693</v>
      </c>
      <c r="F18" s="31">
        <v>762</v>
      </c>
    </row>
    <row r="19" spans="1:6">
      <c r="A19" s="41" t="s">
        <v>90</v>
      </c>
      <c r="B19" s="41" t="s">
        <v>91</v>
      </c>
      <c r="C19" s="31">
        <v>770</v>
      </c>
      <c r="D19" s="31">
        <v>770</v>
      </c>
      <c r="E19" s="31">
        <v>693</v>
      </c>
      <c r="F19" s="31">
        <v>762</v>
      </c>
    </row>
    <row r="20" spans="1:6">
      <c r="A20" s="41" t="s">
        <v>74</v>
      </c>
      <c r="B20" s="41" t="s">
        <v>75</v>
      </c>
      <c r="C20" s="31">
        <v>810</v>
      </c>
      <c r="D20" s="31">
        <v>810</v>
      </c>
      <c r="E20" s="31">
        <v>732</v>
      </c>
      <c r="F20" s="31">
        <v>805</v>
      </c>
    </row>
    <row r="21" spans="1:6">
      <c r="A21" s="41" t="s">
        <v>76</v>
      </c>
      <c r="B21" s="41" t="s">
        <v>77</v>
      </c>
      <c r="C21" s="31">
        <v>850</v>
      </c>
      <c r="D21" s="31">
        <v>850</v>
      </c>
      <c r="E21" s="31">
        <v>770</v>
      </c>
      <c r="F21" s="31">
        <v>847</v>
      </c>
    </row>
    <row r="22" spans="1:6">
      <c r="A22" s="41" t="s">
        <v>177</v>
      </c>
      <c r="B22" s="41" t="s">
        <v>178</v>
      </c>
      <c r="C22" s="31">
        <v>890</v>
      </c>
      <c r="D22" s="31">
        <v>890</v>
      </c>
      <c r="E22" s="31">
        <v>809</v>
      </c>
      <c r="F22" s="31">
        <v>890</v>
      </c>
    </row>
    <row r="23" spans="1:6">
      <c r="A23" s="41" t="s">
        <v>70</v>
      </c>
      <c r="B23" s="41" t="s">
        <v>71</v>
      </c>
      <c r="C23" s="31">
        <v>900</v>
      </c>
      <c r="D23" s="31">
        <v>900</v>
      </c>
      <c r="E23" s="31">
        <v>875</v>
      </c>
      <c r="F23" s="31">
        <v>873</v>
      </c>
    </row>
    <row r="24" spans="1:6">
      <c r="A24" s="41" t="s">
        <v>104</v>
      </c>
      <c r="B24" s="41" t="s">
        <v>105</v>
      </c>
      <c r="C24" s="31">
        <v>930</v>
      </c>
      <c r="D24" s="31">
        <v>930</v>
      </c>
      <c r="E24" s="31">
        <v>848</v>
      </c>
      <c r="F24" s="31">
        <v>930</v>
      </c>
    </row>
    <row r="25" spans="1:6">
      <c r="A25" s="41" t="s">
        <v>92</v>
      </c>
      <c r="B25" s="41" t="s">
        <v>93</v>
      </c>
      <c r="C25" s="31">
        <v>1010</v>
      </c>
      <c r="D25" s="31">
        <v>1010</v>
      </c>
      <c r="E25" s="31">
        <v>925</v>
      </c>
      <c r="F25" s="31">
        <v>1000</v>
      </c>
    </row>
    <row r="26" spans="1:6">
      <c r="A26" s="41" t="s">
        <v>171</v>
      </c>
      <c r="B26" s="41" t="s">
        <v>172</v>
      </c>
      <c r="C26" s="31">
        <v>1050</v>
      </c>
      <c r="D26" s="31">
        <v>1050</v>
      </c>
      <c r="E26" s="31">
        <v>964</v>
      </c>
      <c r="F26" s="31">
        <v>1025</v>
      </c>
    </row>
    <row r="27" spans="1:6">
      <c r="A27" s="41" t="s">
        <v>130</v>
      </c>
      <c r="B27" s="41" t="s">
        <v>131</v>
      </c>
      <c r="C27" s="31">
        <v>1090</v>
      </c>
      <c r="D27" s="31">
        <v>1090</v>
      </c>
      <c r="E27" s="31">
        <v>1003</v>
      </c>
      <c r="F27" s="31">
        <v>1090</v>
      </c>
    </row>
    <row r="28" spans="1:6">
      <c r="A28" s="41" t="s">
        <v>132</v>
      </c>
      <c r="B28" s="41" t="s">
        <v>133</v>
      </c>
      <c r="C28" s="31">
        <v>1130</v>
      </c>
      <c r="D28" s="31">
        <v>1130</v>
      </c>
      <c r="E28" s="31">
        <v>1041</v>
      </c>
      <c r="F28" s="31">
        <v>1110</v>
      </c>
    </row>
    <row r="29" spans="1:6">
      <c r="A29" s="41" t="s">
        <v>98</v>
      </c>
      <c r="B29" s="41" t="s">
        <v>99</v>
      </c>
      <c r="C29" s="31">
        <v>1170</v>
      </c>
      <c r="D29" s="31">
        <v>1170</v>
      </c>
      <c r="E29" s="31">
        <v>1080</v>
      </c>
      <c r="F29" s="31">
        <v>1070</v>
      </c>
    </row>
    <row r="30" spans="1:6">
      <c r="A30" s="41" t="s">
        <v>78</v>
      </c>
      <c r="B30" s="41" t="s">
        <v>79</v>
      </c>
      <c r="C30" s="31">
        <v>1250</v>
      </c>
      <c r="D30" s="31">
        <v>1250</v>
      </c>
      <c r="E30" s="31">
        <v>1158</v>
      </c>
      <c r="F30" s="31">
        <v>1205</v>
      </c>
    </row>
    <row r="31" spans="1:6">
      <c r="A31" s="41" t="s">
        <v>96</v>
      </c>
      <c r="B31" s="41" t="s">
        <v>97</v>
      </c>
      <c r="C31" s="31">
        <v>1290</v>
      </c>
      <c r="D31" s="31">
        <v>1290</v>
      </c>
      <c r="E31" s="31">
        <v>1196</v>
      </c>
      <c r="F31" s="31">
        <v>1290</v>
      </c>
    </row>
    <row r="32" spans="1:6">
      <c r="A32" s="41" t="s">
        <v>82</v>
      </c>
      <c r="B32" s="41" t="s">
        <v>83</v>
      </c>
      <c r="C32" s="31">
        <v>1330</v>
      </c>
      <c r="D32" s="31">
        <v>1330</v>
      </c>
      <c r="E32" s="31">
        <v>1235</v>
      </c>
      <c r="F32" s="31">
        <v>1328</v>
      </c>
    </row>
  </sheetData>
  <sortState xmlns:xlrd2="http://schemas.microsoft.com/office/spreadsheetml/2017/richdata2" ref="A2:F32">
    <sortCondition ref="C2:C32"/>
  </sortState>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2F85-A1B6-FA49-B4D5-B843D0DB4674}">
  <sheetPr>
    <tabColor rgb="FFFF0000"/>
  </sheetPr>
  <dimension ref="A1:I166"/>
  <sheetViews>
    <sheetView workbookViewId="0">
      <selection activeCell="B15" sqref="B15"/>
    </sheetView>
  </sheetViews>
  <sheetFormatPr defaultColWidth="11" defaultRowHeight="15.95"/>
  <cols>
    <col min="1" max="1" width="3.875" customWidth="1"/>
    <col min="2" max="2" width="9.625" customWidth="1"/>
    <col min="3" max="3" width="34.625" customWidth="1"/>
    <col min="4" max="5" width="33.5" customWidth="1"/>
    <col min="6" max="6" width="10.125" customWidth="1"/>
    <col min="7" max="7" width="11" customWidth="1"/>
    <col min="8" max="8" width="8.125" customWidth="1"/>
    <col min="9" max="9" width="2" customWidth="1"/>
  </cols>
  <sheetData>
    <row r="1" spans="1:9">
      <c r="A1" s="2"/>
      <c r="B1" s="2"/>
      <c r="C1" s="2"/>
      <c r="D1" s="2"/>
      <c r="E1" s="2"/>
      <c r="F1" s="2"/>
      <c r="G1" s="2"/>
      <c r="H1" s="2"/>
      <c r="I1" s="2"/>
    </row>
    <row r="2" spans="1:9" ht="22.7">
      <c r="A2" s="2"/>
      <c r="B2" s="3" t="s">
        <v>213</v>
      </c>
      <c r="C2" s="2"/>
      <c r="D2" s="2"/>
      <c r="E2" s="2"/>
      <c r="F2" s="2"/>
      <c r="G2" s="2"/>
      <c r="H2" s="2"/>
      <c r="I2" s="2"/>
    </row>
    <row r="3" spans="1:9" ht="16.350000000000001" thickBot="1">
      <c r="A3" s="2"/>
      <c r="B3" s="5"/>
      <c r="C3" s="5"/>
      <c r="D3" s="5"/>
      <c r="E3" s="5"/>
      <c r="F3" s="5"/>
      <c r="G3" s="5"/>
      <c r="H3" s="5"/>
      <c r="I3" s="5"/>
    </row>
    <row r="4" spans="1:9">
      <c r="A4" s="2"/>
      <c r="B4" s="4" t="s">
        <v>1</v>
      </c>
      <c r="C4" s="2"/>
      <c r="D4" s="2"/>
      <c r="E4" s="2"/>
      <c r="F4" s="2"/>
      <c r="G4" s="2"/>
      <c r="H4" s="2"/>
      <c r="I4" s="2"/>
    </row>
    <row r="5" spans="1:9">
      <c r="A5" s="2"/>
      <c r="B5" s="6" t="s">
        <v>214</v>
      </c>
      <c r="C5" s="2"/>
      <c r="D5" s="2"/>
      <c r="E5" s="2"/>
      <c r="F5" s="2"/>
      <c r="G5" s="2"/>
      <c r="H5" s="2"/>
      <c r="I5" s="2"/>
    </row>
    <row r="6" spans="1:9">
      <c r="A6" s="2"/>
      <c r="B6" s="2"/>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6" t="s">
        <v>4</v>
      </c>
      <c r="C13" s="2"/>
      <c r="D13" s="2"/>
      <c r="E13" s="2"/>
      <c r="F13" s="2"/>
      <c r="G13" s="2"/>
      <c r="H13" s="2"/>
      <c r="I13" s="2"/>
    </row>
    <row r="14" spans="1:9">
      <c r="A14" s="2"/>
      <c r="B14" s="6"/>
      <c r="C14" s="8"/>
      <c r="D14" s="8"/>
      <c r="E14" s="8"/>
      <c r="F14" s="8"/>
      <c r="G14" s="8"/>
      <c r="H14" s="8"/>
      <c r="I14" s="8"/>
    </row>
    <row r="15" spans="1:9">
      <c r="A15" s="7"/>
      <c r="B15" s="7"/>
      <c r="C15" s="48" t="s">
        <v>215</v>
      </c>
      <c r="D15" s="48"/>
      <c r="E15" s="48"/>
      <c r="F15" s="48"/>
      <c r="G15" s="48"/>
      <c r="H15" s="9"/>
      <c r="I15" s="9"/>
    </row>
    <row r="16" spans="1:9">
      <c r="A16" s="7"/>
      <c r="B16" s="7"/>
      <c r="C16" s="11"/>
      <c r="D16" s="11"/>
      <c r="E16" s="11"/>
      <c r="F16" s="11"/>
      <c r="G16" s="11"/>
      <c r="H16" s="9"/>
      <c r="I16" s="9"/>
    </row>
    <row r="17" spans="1:9">
      <c r="A17" s="2"/>
      <c r="B17" s="2"/>
      <c r="C17" s="48" t="s">
        <v>216</v>
      </c>
      <c r="D17" s="48"/>
      <c r="E17" s="48"/>
      <c r="F17" s="48"/>
      <c r="G17" s="48"/>
      <c r="H17" s="9"/>
      <c r="I17" s="9"/>
    </row>
    <row r="18" spans="1:9">
      <c r="A18" s="2"/>
      <c r="B18" s="2"/>
      <c r="C18" s="11"/>
      <c r="D18" s="11"/>
      <c r="E18" s="11"/>
      <c r="F18" s="11"/>
      <c r="G18" s="11"/>
      <c r="H18" s="9"/>
      <c r="I18" s="9"/>
    </row>
    <row r="19" spans="1:9">
      <c r="A19" s="2"/>
      <c r="B19" s="2"/>
      <c r="C19" s="11" t="s">
        <v>217</v>
      </c>
      <c r="D19" s="11"/>
      <c r="E19" s="11"/>
      <c r="F19" s="11"/>
      <c r="G19" s="11"/>
      <c r="H19" s="9"/>
      <c r="I19" s="9"/>
    </row>
    <row r="20" spans="1:9">
      <c r="A20" s="2"/>
      <c r="B20" s="2"/>
      <c r="C20" s="11" t="s">
        <v>218</v>
      </c>
      <c r="D20" s="11"/>
      <c r="E20" s="11"/>
      <c r="F20" s="11"/>
      <c r="G20" s="11"/>
      <c r="H20" s="9"/>
      <c r="I20" s="9"/>
    </row>
    <row r="21" spans="1:9">
      <c r="A21" s="2"/>
      <c r="B21" s="2"/>
      <c r="C21" s="11"/>
      <c r="D21" s="11"/>
      <c r="E21" s="11"/>
      <c r="F21" s="11"/>
      <c r="G21" s="11"/>
      <c r="H21" s="9"/>
      <c r="I21" s="9"/>
    </row>
    <row r="22" spans="1:9">
      <c r="A22" s="2"/>
      <c r="B22" s="2"/>
      <c r="C22" s="48" t="s">
        <v>219</v>
      </c>
      <c r="D22" s="48"/>
      <c r="E22" s="48"/>
      <c r="F22" s="48"/>
      <c r="G22" s="48"/>
      <c r="H22" s="9"/>
      <c r="I22" s="9"/>
    </row>
    <row r="23" spans="1:9">
      <c r="A23" s="2"/>
      <c r="B23" s="2"/>
      <c r="C23" s="11" t="s">
        <v>220</v>
      </c>
      <c r="D23" s="11"/>
      <c r="E23" s="11"/>
      <c r="F23" s="11"/>
      <c r="G23" s="11"/>
      <c r="H23" s="9"/>
      <c r="I23" s="9"/>
    </row>
    <row r="24" spans="1:9">
      <c r="A24" s="2"/>
      <c r="B24" s="2"/>
      <c r="C24" s="11"/>
      <c r="D24" s="11"/>
      <c r="E24" s="11"/>
      <c r="F24" s="11"/>
      <c r="G24" s="11"/>
      <c r="H24" s="9"/>
      <c r="I24" s="9"/>
    </row>
    <row r="25" spans="1:9">
      <c r="A25" s="2"/>
      <c r="B25" s="2"/>
      <c r="C25" s="11" t="s">
        <v>221</v>
      </c>
      <c r="D25" s="11"/>
      <c r="E25" s="11"/>
      <c r="F25" s="11"/>
      <c r="G25" s="11"/>
      <c r="H25" s="9"/>
      <c r="I25" s="9"/>
    </row>
    <row r="26" spans="1:9">
      <c r="A26" s="2"/>
      <c r="B26" s="2"/>
      <c r="C26" s="48"/>
      <c r="D26" s="48"/>
      <c r="E26" s="48"/>
      <c r="F26" s="48"/>
      <c r="G26" s="48"/>
      <c r="H26" s="10"/>
      <c r="I26" s="10"/>
    </row>
    <row r="27" spans="1:9">
      <c r="A27" s="2"/>
      <c r="B27" s="2"/>
      <c r="C27" s="11"/>
      <c r="D27" s="11"/>
      <c r="E27" s="11"/>
      <c r="F27" s="11"/>
      <c r="G27" s="11"/>
      <c r="H27" s="10"/>
      <c r="I27" s="10"/>
    </row>
    <row r="28" spans="1:9">
      <c r="A28" s="2"/>
      <c r="B28" s="2"/>
      <c r="C28" s="48"/>
      <c r="D28" s="48"/>
      <c r="E28" s="48"/>
      <c r="F28" s="48"/>
      <c r="G28" s="48"/>
      <c r="H28" s="10"/>
      <c r="I28" s="10"/>
    </row>
    <row r="29" spans="1:9">
      <c r="A29" s="2"/>
      <c r="B29" s="2"/>
      <c r="C29" s="48"/>
      <c r="D29" s="48"/>
      <c r="E29" s="48"/>
      <c r="F29" s="48"/>
      <c r="G29" s="11"/>
      <c r="H29" s="10"/>
      <c r="I29" s="10"/>
    </row>
    <row r="30" spans="1:9">
      <c r="A30" s="2"/>
      <c r="B30" s="2"/>
      <c r="C30" s="11"/>
      <c r="D30" s="11"/>
      <c r="E30" s="11"/>
      <c r="F30" s="11"/>
      <c r="G30" s="11"/>
      <c r="H30" s="10"/>
      <c r="I30" s="10"/>
    </row>
    <row r="31" spans="1:9">
      <c r="A31" s="2"/>
      <c r="B31" s="2"/>
      <c r="C31" s="11"/>
      <c r="D31" s="11"/>
      <c r="E31" s="11"/>
      <c r="F31" s="11"/>
      <c r="G31" s="11"/>
      <c r="H31" s="10"/>
      <c r="I31" s="10"/>
    </row>
    <row r="32" spans="1:9">
      <c r="A32" s="2"/>
      <c r="B32" s="2"/>
      <c r="C32" s="11"/>
      <c r="D32" s="11"/>
      <c r="E32" s="11"/>
      <c r="F32" s="11"/>
      <c r="G32" s="11"/>
      <c r="H32" s="10"/>
      <c r="I32" s="10"/>
    </row>
    <row r="33" spans="1:9">
      <c r="A33" s="2"/>
      <c r="B33" s="2"/>
      <c r="C33" s="11"/>
      <c r="D33" s="11"/>
      <c r="E33" s="11"/>
      <c r="F33" s="11"/>
      <c r="G33" s="11"/>
      <c r="H33" s="10"/>
      <c r="I33" s="10"/>
    </row>
    <row r="34" spans="1:9">
      <c r="A34" s="2"/>
      <c r="B34" s="2"/>
      <c r="C34" s="48"/>
      <c r="D34" s="48"/>
      <c r="E34" s="48"/>
      <c r="F34" s="48"/>
      <c r="G34" s="48"/>
      <c r="H34" s="2"/>
      <c r="I34" s="2"/>
    </row>
    <row r="35" spans="1:9">
      <c r="A35" s="2"/>
      <c r="B35" s="2"/>
      <c r="C35" s="48"/>
      <c r="D35" s="48"/>
      <c r="E35" s="48"/>
      <c r="F35" s="48"/>
      <c r="G35" s="48"/>
      <c r="H35" s="10"/>
      <c r="I35" s="10"/>
    </row>
    <row r="36" spans="1:9">
      <c r="A36" s="2"/>
      <c r="B36" s="2"/>
      <c r="C36" s="48"/>
      <c r="D36" s="48"/>
      <c r="E36" s="48"/>
      <c r="F36" s="48"/>
      <c r="G36" s="48"/>
      <c r="H36" s="10"/>
      <c r="I36" s="10"/>
    </row>
    <row r="37" spans="1:9">
      <c r="A37" s="2"/>
      <c r="B37" s="2"/>
      <c r="C37" s="48"/>
      <c r="D37" s="48"/>
      <c r="E37" s="48"/>
      <c r="F37" s="48"/>
      <c r="G37" s="48"/>
      <c r="H37" s="2"/>
      <c r="I37" s="2"/>
    </row>
    <row r="38" spans="1:9">
      <c r="A38" s="2"/>
      <c r="B38" s="2"/>
      <c r="C38" s="48"/>
      <c r="D38" s="48"/>
      <c r="E38" s="48"/>
      <c r="F38" s="48"/>
      <c r="G38" s="48"/>
      <c r="H38" s="2"/>
      <c r="I38" s="2"/>
    </row>
    <row r="39" spans="1:9">
      <c r="A39" s="2"/>
      <c r="B39" s="2"/>
      <c r="C39" s="48"/>
      <c r="D39" s="48"/>
      <c r="E39" s="48"/>
      <c r="F39" s="48"/>
      <c r="G39" s="48"/>
      <c r="H39" s="2"/>
      <c r="I39" s="2"/>
    </row>
    <row r="40" spans="1:9">
      <c r="A40" s="2"/>
      <c r="B40" s="2"/>
      <c r="C40" s="48"/>
      <c r="D40" s="48"/>
      <c r="E40" s="48"/>
      <c r="F40" s="48"/>
      <c r="G40" s="48"/>
      <c r="H40" s="2"/>
      <c r="I40" s="2"/>
    </row>
    <row r="41" spans="1:9">
      <c r="A41" s="2"/>
      <c r="B41" s="2"/>
      <c r="C41" s="48"/>
      <c r="D41" s="48"/>
      <c r="E41" s="48"/>
      <c r="F41" s="48"/>
      <c r="G41" s="48"/>
      <c r="H41" s="2"/>
      <c r="I41" s="2"/>
    </row>
    <row r="42" spans="1:9">
      <c r="A42" s="2"/>
      <c r="B42" s="2"/>
      <c r="C42" s="2"/>
      <c r="D42" s="2"/>
      <c r="E42" s="2"/>
      <c r="F42" s="2"/>
      <c r="G42" s="2"/>
      <c r="H42" s="2"/>
      <c r="I42" s="2"/>
    </row>
    <row r="43" spans="1:9">
      <c r="A43" s="2"/>
      <c r="B43" s="2"/>
      <c r="C43" s="2"/>
      <c r="D43" s="2"/>
      <c r="E43" s="2"/>
      <c r="F43" s="2"/>
      <c r="G43" s="2"/>
      <c r="H43" s="2"/>
      <c r="I43" s="2"/>
    </row>
    <row r="44" spans="1:9">
      <c r="A44" s="2"/>
      <c r="B44" s="2"/>
      <c r="C44" s="2"/>
      <c r="D44" s="2"/>
      <c r="E44" s="2"/>
      <c r="F44" s="2"/>
      <c r="G44" s="2"/>
      <c r="H44" s="2"/>
      <c r="I44" s="2"/>
    </row>
    <row r="45" spans="1:9">
      <c r="A45" s="2"/>
      <c r="B45" s="2"/>
      <c r="C45" s="2"/>
      <c r="D45" s="2"/>
      <c r="E45" s="2"/>
      <c r="F45" s="2"/>
      <c r="G45" s="2"/>
      <c r="H45" s="2"/>
      <c r="I45" s="2"/>
    </row>
    <row r="46" spans="1:9">
      <c r="A46" s="2"/>
      <c r="B46" s="2"/>
      <c r="C46" s="2"/>
      <c r="D46" s="2"/>
      <c r="E46" s="2"/>
      <c r="F46" s="2"/>
      <c r="G46" s="2"/>
      <c r="H46" s="2"/>
      <c r="I46" s="2"/>
    </row>
    <row r="47" spans="1:9">
      <c r="A47" s="2"/>
      <c r="B47" s="2"/>
      <c r="C47" s="2"/>
      <c r="D47" s="2"/>
      <c r="E47" s="2"/>
      <c r="F47" s="2"/>
      <c r="G47" s="2"/>
      <c r="H47" s="2"/>
      <c r="I47" s="2"/>
    </row>
    <row r="48" spans="1:9">
      <c r="A48" s="2"/>
      <c r="B48" s="2"/>
      <c r="C48" s="2"/>
      <c r="D48" s="2"/>
      <c r="E48" s="2"/>
      <c r="F48" s="2"/>
      <c r="G48" s="2"/>
      <c r="H48" s="2"/>
      <c r="I48" s="2"/>
    </row>
    <row r="49" spans="1:9">
      <c r="A49" s="2"/>
      <c r="B49" s="2"/>
      <c r="C49" s="2"/>
      <c r="D49" s="2"/>
      <c r="E49" s="2"/>
      <c r="F49" s="2"/>
      <c r="G49" s="2"/>
      <c r="H49" s="2"/>
      <c r="I49" s="2"/>
    </row>
    <row r="50" spans="1:9">
      <c r="A50" s="2"/>
      <c r="B50" s="2"/>
      <c r="C50" s="2"/>
      <c r="D50" s="2"/>
      <c r="E50" s="2"/>
      <c r="F50" s="2"/>
      <c r="G50" s="2"/>
      <c r="H50" s="2"/>
      <c r="I50" s="2"/>
    </row>
    <row r="51" spans="1:9">
      <c r="A51" s="2"/>
      <c r="B51" s="2"/>
      <c r="C51" s="2"/>
      <c r="D51" s="2"/>
      <c r="E51" s="2"/>
      <c r="F51" s="2"/>
      <c r="G51" s="2"/>
      <c r="H51" s="2"/>
      <c r="I51" s="2"/>
    </row>
    <row r="52" spans="1:9">
      <c r="A52" s="2"/>
      <c r="B52" s="2"/>
      <c r="C52" s="2"/>
      <c r="D52" s="2"/>
      <c r="E52" s="2"/>
      <c r="F52" s="2"/>
      <c r="G52" s="2"/>
      <c r="H52" s="2"/>
      <c r="I52" s="2"/>
    </row>
    <row r="53" spans="1:9">
      <c r="A53" s="2"/>
      <c r="B53" s="2"/>
      <c r="C53" s="2"/>
      <c r="D53" s="2"/>
      <c r="E53" s="2"/>
      <c r="F53" s="2"/>
      <c r="G53" s="2"/>
      <c r="H53" s="2"/>
      <c r="I53" s="2"/>
    </row>
    <row r="54" spans="1:9">
      <c r="A54" s="2"/>
      <c r="B54" s="2"/>
      <c r="C54" s="2"/>
      <c r="D54" s="2"/>
      <c r="E54" s="2"/>
      <c r="F54" s="2"/>
      <c r="G54" s="2"/>
      <c r="H54" s="2"/>
      <c r="I54" s="2"/>
    </row>
    <row r="55" spans="1:9">
      <c r="A55" s="2"/>
      <c r="B55" s="2"/>
      <c r="C55" s="2"/>
      <c r="D55" s="2"/>
      <c r="E55" s="2"/>
      <c r="F55" s="2"/>
      <c r="G55" s="2"/>
      <c r="H55" s="2"/>
      <c r="I55" s="2"/>
    </row>
    <row r="56" spans="1:9">
      <c r="A56" s="2"/>
      <c r="B56" s="2"/>
      <c r="C56" s="2"/>
      <c r="D56" s="2"/>
      <c r="E56" s="2"/>
      <c r="F56" s="2"/>
      <c r="G56" s="2"/>
      <c r="H56" s="2"/>
      <c r="I56" s="2"/>
    </row>
    <row r="57" spans="1:9">
      <c r="A57" s="2"/>
      <c r="B57" s="2"/>
      <c r="C57" s="2"/>
      <c r="D57" s="2"/>
      <c r="E57" s="2"/>
      <c r="F57" s="2"/>
      <c r="G57" s="2"/>
      <c r="H57" s="2"/>
      <c r="I57" s="2"/>
    </row>
    <row r="58" spans="1:9">
      <c r="A58" s="2"/>
      <c r="B58" s="2"/>
      <c r="C58" s="2"/>
      <c r="D58" s="2"/>
      <c r="E58" s="2"/>
      <c r="F58" s="2"/>
      <c r="G58" s="2"/>
      <c r="H58" s="2"/>
      <c r="I58" s="2"/>
    </row>
    <row r="59" spans="1:9">
      <c r="A59" s="2"/>
      <c r="B59" s="2"/>
      <c r="C59" s="2"/>
      <c r="D59" s="2"/>
      <c r="E59" s="2"/>
      <c r="F59" s="2"/>
      <c r="G59" s="2"/>
      <c r="H59" s="2"/>
      <c r="I59" s="2"/>
    </row>
    <row r="60" spans="1:9">
      <c r="A60" s="2"/>
      <c r="B60" s="2"/>
      <c r="C60" s="2"/>
      <c r="D60" s="2"/>
      <c r="E60" s="2"/>
      <c r="F60" s="2"/>
      <c r="G60" s="2"/>
      <c r="H60" s="2"/>
      <c r="I60" s="2"/>
    </row>
    <row r="61" spans="1:9">
      <c r="A61" s="2"/>
      <c r="B61" s="2"/>
      <c r="C61" s="2"/>
      <c r="D61" s="2"/>
      <c r="E61" s="2"/>
      <c r="F61" s="2"/>
      <c r="G61" s="2"/>
      <c r="H61" s="2"/>
      <c r="I61" s="2"/>
    </row>
    <row r="62" spans="1:9">
      <c r="A62" s="2"/>
      <c r="B62" s="2"/>
      <c r="C62" s="2"/>
      <c r="D62" s="2"/>
      <c r="E62" s="2"/>
      <c r="F62" s="2"/>
      <c r="G62" s="2"/>
      <c r="H62" s="2"/>
      <c r="I62" s="2"/>
    </row>
    <row r="63" spans="1:9">
      <c r="A63" s="2"/>
      <c r="B63" s="2"/>
      <c r="C63" s="2"/>
      <c r="D63" s="2"/>
      <c r="E63" s="2"/>
      <c r="F63" s="2"/>
      <c r="G63" s="2"/>
      <c r="H63" s="2"/>
      <c r="I63" s="2"/>
    </row>
    <row r="64" spans="1:9">
      <c r="A64" s="2"/>
      <c r="B64" s="2"/>
      <c r="C64" s="2"/>
      <c r="D64" s="2"/>
      <c r="E64" s="2"/>
      <c r="F64" s="2"/>
      <c r="G64" s="2"/>
      <c r="H64" s="2"/>
      <c r="I64" s="2"/>
    </row>
    <row r="65" spans="1:9">
      <c r="A65" s="2"/>
      <c r="B65" s="2"/>
      <c r="C65" s="2"/>
      <c r="D65" s="2"/>
      <c r="E65" s="2"/>
      <c r="F65" s="2"/>
      <c r="G65" s="2"/>
      <c r="H65" s="2"/>
      <c r="I65" s="2"/>
    </row>
    <row r="66" spans="1:9">
      <c r="A66" s="2"/>
      <c r="B66" s="2"/>
      <c r="C66" s="2"/>
      <c r="D66" s="2"/>
      <c r="E66" s="2"/>
      <c r="F66" s="2"/>
      <c r="G66" s="2"/>
      <c r="H66" s="2"/>
      <c r="I66" s="2"/>
    </row>
    <row r="67" spans="1:9">
      <c r="A67" s="2"/>
      <c r="B67" s="2"/>
      <c r="C67" s="2"/>
      <c r="D67" s="2"/>
      <c r="E67" s="2"/>
      <c r="F67" s="2"/>
      <c r="G67" s="2"/>
      <c r="H67" s="2"/>
      <c r="I67" s="2"/>
    </row>
    <row r="68" spans="1:9">
      <c r="A68" s="2"/>
      <c r="B68" s="2"/>
      <c r="C68" s="2"/>
      <c r="D68" s="2"/>
      <c r="E68" s="2"/>
      <c r="F68" s="2"/>
      <c r="G68" s="2"/>
      <c r="H68" s="2"/>
      <c r="I68" s="2"/>
    </row>
    <row r="69" spans="1:9">
      <c r="A69" s="2"/>
      <c r="B69" s="2"/>
      <c r="C69" s="2"/>
      <c r="D69" s="2"/>
      <c r="E69" s="2"/>
      <c r="F69" s="2"/>
      <c r="G69" s="2"/>
      <c r="H69" s="2"/>
      <c r="I69" s="2"/>
    </row>
    <row r="70" spans="1:9">
      <c r="A70" s="2"/>
      <c r="B70" s="2"/>
      <c r="C70" s="2"/>
      <c r="D70" s="2"/>
      <c r="E70" s="2"/>
      <c r="F70" s="2"/>
      <c r="G70" s="2"/>
      <c r="H70" s="2"/>
      <c r="I70" s="2"/>
    </row>
    <row r="71" spans="1:9">
      <c r="A71" s="2"/>
      <c r="B71" s="2"/>
      <c r="C71" s="2"/>
      <c r="D71" s="2"/>
      <c r="E71" s="2"/>
      <c r="F71" s="2"/>
      <c r="G71" s="2"/>
      <c r="H71" s="2"/>
      <c r="I71" s="2"/>
    </row>
    <row r="72" spans="1:9">
      <c r="A72" s="2"/>
      <c r="B72" s="2"/>
      <c r="C72" s="2"/>
      <c r="D72" s="2"/>
      <c r="E72" s="2"/>
      <c r="F72" s="2"/>
      <c r="G72" s="2"/>
      <c r="H72" s="2"/>
      <c r="I72" s="2"/>
    </row>
    <row r="73" spans="1:9">
      <c r="A73" s="2"/>
      <c r="B73" s="2"/>
      <c r="C73" s="2"/>
      <c r="D73" s="2"/>
      <c r="E73" s="2"/>
      <c r="F73" s="2"/>
      <c r="G73" s="2"/>
      <c r="H73" s="2"/>
      <c r="I73" s="2"/>
    </row>
    <row r="74" spans="1:9">
      <c r="A74" s="2"/>
      <c r="B74" s="2"/>
      <c r="C74" s="2"/>
      <c r="D74" s="2"/>
      <c r="E74" s="2"/>
      <c r="F74" s="2"/>
      <c r="G74" s="2"/>
      <c r="H74" s="2"/>
      <c r="I74" s="2"/>
    </row>
    <row r="75" spans="1:9">
      <c r="A75" s="2"/>
      <c r="B75" s="2"/>
      <c r="C75" s="2"/>
      <c r="D75" s="2"/>
      <c r="E75" s="2"/>
      <c r="F75" s="2"/>
      <c r="G75" s="2"/>
      <c r="H75" s="2"/>
      <c r="I75" s="2"/>
    </row>
    <row r="76" spans="1:9">
      <c r="A76" s="2"/>
      <c r="B76" s="2"/>
      <c r="C76" s="2"/>
      <c r="D76" s="2"/>
      <c r="E76" s="2"/>
      <c r="F76" s="2"/>
      <c r="G76" s="2"/>
      <c r="H76" s="2"/>
      <c r="I76" s="2"/>
    </row>
    <row r="77" spans="1:9">
      <c r="A77" s="2"/>
      <c r="B77" s="2"/>
      <c r="C77" s="2"/>
      <c r="D77" s="2"/>
      <c r="E77" s="2"/>
      <c r="F77" s="2"/>
      <c r="G77" s="2"/>
      <c r="H77" s="2"/>
      <c r="I77" s="2"/>
    </row>
    <row r="78" spans="1:9">
      <c r="A78" s="2"/>
      <c r="B78" s="2"/>
      <c r="C78" s="2"/>
      <c r="D78" s="2"/>
      <c r="E78" s="2"/>
      <c r="F78" s="2"/>
      <c r="G78" s="2"/>
      <c r="H78" s="2"/>
      <c r="I78" s="2"/>
    </row>
    <row r="79" spans="1:9">
      <c r="A79" s="2"/>
      <c r="B79" s="2"/>
      <c r="C79" s="2"/>
      <c r="D79" s="2"/>
      <c r="E79" s="2"/>
      <c r="F79" s="2"/>
      <c r="G79" s="2"/>
      <c r="H79" s="2"/>
      <c r="I79" s="2"/>
    </row>
    <row r="80" spans="1:9">
      <c r="A80" s="2"/>
      <c r="B80" s="2"/>
      <c r="C80" s="2"/>
      <c r="D80" s="2"/>
      <c r="E80" s="2"/>
      <c r="F80" s="2"/>
      <c r="G80" s="2"/>
      <c r="H80" s="2"/>
      <c r="I80" s="2"/>
    </row>
    <row r="81" spans="1:9">
      <c r="A81" s="2"/>
      <c r="B81" s="2"/>
      <c r="C81" s="2"/>
      <c r="D81" s="2"/>
      <c r="E81" s="2"/>
      <c r="F81" s="2"/>
      <c r="G81" s="2"/>
      <c r="H81" s="2"/>
      <c r="I81" s="2"/>
    </row>
    <row r="82" spans="1:9">
      <c r="A82" s="2"/>
      <c r="B82" s="2"/>
      <c r="C82" s="2"/>
      <c r="D82" s="2"/>
      <c r="E82" s="2"/>
      <c r="F82" s="2"/>
      <c r="G82" s="2"/>
      <c r="H82" s="2"/>
      <c r="I82" s="2"/>
    </row>
    <row r="83" spans="1:9">
      <c r="A83" s="2"/>
      <c r="B83" s="2"/>
      <c r="C83" s="2"/>
      <c r="D83" s="2"/>
      <c r="E83" s="2"/>
      <c r="F83" s="2"/>
      <c r="G83" s="2"/>
      <c r="H83" s="2"/>
      <c r="I83" s="2"/>
    </row>
    <row r="84" spans="1:9">
      <c r="A84" s="2"/>
      <c r="B84" s="2"/>
      <c r="C84" s="2"/>
      <c r="D84" s="2"/>
      <c r="E84" s="2"/>
      <c r="F84" s="2"/>
      <c r="G84" s="2"/>
      <c r="H84" s="2"/>
      <c r="I84" s="2"/>
    </row>
    <row r="85" spans="1:9">
      <c r="A85" s="2"/>
      <c r="B85" s="2"/>
      <c r="C85" s="2"/>
      <c r="D85" s="2"/>
      <c r="E85" s="2"/>
      <c r="F85" s="2"/>
      <c r="G85" s="2"/>
      <c r="H85" s="2"/>
      <c r="I85" s="2"/>
    </row>
    <row r="86" spans="1:9">
      <c r="A86" s="2"/>
      <c r="B86" s="2"/>
      <c r="C86" s="2"/>
      <c r="D86" s="2"/>
      <c r="E86" s="2"/>
      <c r="F86" s="2"/>
      <c r="G86" s="2"/>
      <c r="H86" s="2"/>
      <c r="I86" s="2"/>
    </row>
    <row r="87" spans="1:9">
      <c r="A87" s="2"/>
      <c r="B87" s="2"/>
      <c r="C87" s="2"/>
      <c r="D87" s="2"/>
      <c r="E87" s="2"/>
      <c r="F87" s="2"/>
      <c r="G87" s="2"/>
      <c r="H87" s="2"/>
      <c r="I87" s="2"/>
    </row>
    <row r="88" spans="1:9">
      <c r="A88" s="2"/>
      <c r="B88" s="2"/>
      <c r="C88" s="2"/>
      <c r="D88" s="2"/>
      <c r="E88" s="2"/>
      <c r="F88" s="2"/>
      <c r="G88" s="2"/>
      <c r="H88" s="2"/>
      <c r="I88" s="2"/>
    </row>
    <row r="89" spans="1:9">
      <c r="A89" s="2"/>
      <c r="B89" s="2"/>
      <c r="C89" s="2"/>
      <c r="D89" s="2"/>
      <c r="E89" s="2"/>
      <c r="F89" s="2"/>
      <c r="G89" s="2"/>
      <c r="H89" s="2"/>
      <c r="I89" s="2"/>
    </row>
    <row r="90" spans="1:9">
      <c r="A90" s="2"/>
      <c r="B90" s="2"/>
      <c r="C90" s="2"/>
      <c r="D90" s="2"/>
      <c r="E90" s="2"/>
      <c r="F90" s="2"/>
      <c r="G90" s="2"/>
      <c r="H90" s="2"/>
      <c r="I90" s="2"/>
    </row>
    <row r="91" spans="1:9">
      <c r="A91" s="2"/>
      <c r="B91" s="2"/>
      <c r="C91" s="2"/>
      <c r="D91" s="2"/>
      <c r="E91" s="2"/>
      <c r="F91" s="2"/>
      <c r="G91" s="2"/>
      <c r="H91" s="2"/>
      <c r="I91" s="2"/>
    </row>
    <row r="92" spans="1:9">
      <c r="A92" s="2"/>
      <c r="B92" s="2"/>
      <c r="C92" s="2"/>
      <c r="D92" s="2"/>
      <c r="E92" s="2"/>
      <c r="F92" s="2"/>
      <c r="G92" s="2"/>
      <c r="H92" s="2"/>
      <c r="I92" s="2"/>
    </row>
    <row r="93" spans="1:9">
      <c r="A93" s="2"/>
      <c r="B93" s="2"/>
      <c r="C93" s="2"/>
      <c r="D93" s="2"/>
      <c r="E93" s="2"/>
      <c r="F93" s="2"/>
      <c r="G93" s="2"/>
      <c r="H93" s="2"/>
      <c r="I93" s="2"/>
    </row>
    <row r="94" spans="1:9">
      <c r="A94" s="2"/>
      <c r="B94" s="2"/>
      <c r="C94" s="2"/>
      <c r="D94" s="2"/>
      <c r="E94" s="2"/>
      <c r="F94" s="2"/>
      <c r="G94" s="2"/>
      <c r="H94" s="2"/>
      <c r="I94" s="2"/>
    </row>
    <row r="95" spans="1:9">
      <c r="A95" s="2"/>
      <c r="B95" s="2"/>
      <c r="C95" s="2"/>
      <c r="D95" s="2"/>
      <c r="E95" s="2"/>
      <c r="F95" s="2"/>
      <c r="G95" s="2"/>
      <c r="H95" s="2"/>
      <c r="I95" s="2"/>
    </row>
    <row r="96" spans="1:9">
      <c r="A96" s="2"/>
      <c r="B96" s="2"/>
      <c r="C96" s="2"/>
      <c r="D96" s="2"/>
      <c r="E96" s="2"/>
      <c r="F96" s="2"/>
      <c r="G96" s="2"/>
      <c r="H96" s="2"/>
      <c r="I96" s="2"/>
    </row>
    <row r="97" spans="1:9">
      <c r="A97" s="2"/>
      <c r="B97" s="2"/>
      <c r="C97" s="2"/>
      <c r="D97" s="2"/>
      <c r="E97" s="2"/>
      <c r="F97" s="2"/>
      <c r="G97" s="2"/>
      <c r="H97" s="2"/>
      <c r="I97" s="2"/>
    </row>
    <row r="98" spans="1:9">
      <c r="A98" s="2"/>
      <c r="B98" s="2"/>
      <c r="C98" s="2"/>
      <c r="D98" s="2"/>
      <c r="E98" s="2"/>
      <c r="F98" s="2"/>
      <c r="G98" s="2"/>
      <c r="H98" s="2"/>
      <c r="I98" s="2"/>
    </row>
    <row r="99" spans="1:9">
      <c r="A99" s="2"/>
      <c r="B99" s="2"/>
      <c r="C99" s="2"/>
      <c r="D99" s="2"/>
      <c r="E99" s="2"/>
      <c r="F99" s="2"/>
      <c r="G99" s="2"/>
      <c r="H99" s="2"/>
      <c r="I99" s="2"/>
    </row>
    <row r="100" spans="1:9">
      <c r="A100" s="2"/>
      <c r="B100" s="2"/>
      <c r="C100" s="2"/>
      <c r="D100" s="2"/>
      <c r="E100" s="2"/>
      <c r="F100" s="2"/>
      <c r="G100" s="2"/>
      <c r="H100" s="2"/>
      <c r="I100" s="2"/>
    </row>
    <row r="101" spans="1:9">
      <c r="A101" s="2"/>
      <c r="B101" s="2"/>
      <c r="C101" s="2"/>
      <c r="D101" s="2"/>
      <c r="E101" s="2"/>
      <c r="F101" s="2"/>
      <c r="G101" s="2"/>
      <c r="H101" s="2"/>
      <c r="I101" s="2"/>
    </row>
    <row r="102" spans="1:9">
      <c r="A102" s="2"/>
      <c r="B102" s="2"/>
      <c r="C102" s="2"/>
      <c r="D102" s="2"/>
      <c r="E102" s="2"/>
      <c r="F102" s="2"/>
      <c r="G102" s="2"/>
      <c r="H102" s="2"/>
      <c r="I102" s="2"/>
    </row>
    <row r="103" spans="1:9">
      <c r="A103" s="2"/>
      <c r="B103" s="2"/>
      <c r="C103" s="2"/>
      <c r="D103" s="2"/>
      <c r="E103" s="2"/>
      <c r="F103" s="2"/>
      <c r="G103" s="2"/>
      <c r="H103" s="2"/>
      <c r="I103" s="2"/>
    </row>
    <row r="104" spans="1:9">
      <c r="A104" s="2"/>
      <c r="B104" s="2"/>
      <c r="C104" s="2"/>
      <c r="D104" s="2"/>
      <c r="E104" s="2"/>
      <c r="F104" s="2"/>
      <c r="G104" s="2"/>
      <c r="H104" s="2"/>
      <c r="I104" s="2"/>
    </row>
    <row r="105" spans="1:9">
      <c r="A105" s="2"/>
      <c r="B105" s="2"/>
      <c r="C105" s="2"/>
      <c r="D105" s="2"/>
      <c r="E105" s="2"/>
      <c r="F105" s="2"/>
      <c r="G105" s="2"/>
      <c r="H105" s="2"/>
      <c r="I105" s="2"/>
    </row>
    <row r="106" spans="1:9">
      <c r="A106" s="2"/>
      <c r="B106" s="2"/>
      <c r="C106" s="2"/>
      <c r="D106" s="2"/>
      <c r="E106" s="2"/>
      <c r="F106" s="2"/>
      <c r="G106" s="2"/>
      <c r="H106" s="2"/>
      <c r="I106" s="2"/>
    </row>
    <row r="107" spans="1:9">
      <c r="A107" s="2"/>
      <c r="B107" s="2"/>
      <c r="C107" s="2"/>
      <c r="D107" s="2"/>
      <c r="E107" s="2"/>
      <c r="F107" s="2"/>
      <c r="G107" s="2"/>
      <c r="H107" s="2"/>
      <c r="I107" s="2"/>
    </row>
    <row r="108" spans="1:9">
      <c r="A108" s="2"/>
      <c r="B108" s="2"/>
      <c r="C108" s="2"/>
      <c r="D108" s="2"/>
      <c r="E108" s="2"/>
      <c r="F108" s="2"/>
      <c r="G108" s="2"/>
      <c r="H108" s="2"/>
      <c r="I108" s="2"/>
    </row>
    <row r="109" spans="1:9">
      <c r="A109" s="2"/>
      <c r="B109" s="2"/>
      <c r="C109" s="2"/>
      <c r="D109" s="2"/>
      <c r="E109" s="2"/>
      <c r="F109" s="2"/>
      <c r="G109" s="2"/>
      <c r="H109" s="2"/>
      <c r="I109" s="2"/>
    </row>
    <row r="110" spans="1:9">
      <c r="A110" s="2"/>
      <c r="B110" s="2"/>
      <c r="C110" s="2"/>
      <c r="D110" s="2"/>
      <c r="E110" s="2"/>
      <c r="F110" s="2"/>
      <c r="G110" s="2"/>
      <c r="H110" s="2"/>
      <c r="I110" s="2"/>
    </row>
    <row r="111" spans="1:9">
      <c r="A111" s="2"/>
      <c r="B111" s="2"/>
      <c r="C111" s="2"/>
      <c r="D111" s="2"/>
      <c r="E111" s="2"/>
      <c r="F111" s="2"/>
      <c r="G111" s="2"/>
      <c r="H111" s="2"/>
      <c r="I111" s="2"/>
    </row>
    <row r="112" spans="1:9">
      <c r="A112" s="2"/>
      <c r="B112" s="2"/>
      <c r="C112" s="2"/>
      <c r="D112" s="2"/>
      <c r="E112" s="2"/>
      <c r="F112" s="2"/>
      <c r="G112" s="2"/>
      <c r="H112" s="2"/>
      <c r="I112" s="2"/>
    </row>
    <row r="113" spans="1:9">
      <c r="A113" s="2"/>
      <c r="B113" s="2"/>
      <c r="C113" s="2"/>
      <c r="D113" s="2"/>
      <c r="E113" s="2"/>
      <c r="F113" s="2"/>
      <c r="G113" s="2"/>
      <c r="H113" s="2"/>
      <c r="I113" s="2"/>
    </row>
    <row r="114" spans="1:9">
      <c r="A114" s="2"/>
      <c r="B114" s="2"/>
      <c r="C114" s="2"/>
      <c r="D114" s="2"/>
      <c r="E114" s="2"/>
      <c r="F114" s="2"/>
      <c r="G114" s="2"/>
      <c r="H114" s="2"/>
      <c r="I114" s="2"/>
    </row>
    <row r="115" spans="1:9">
      <c r="A115" s="2"/>
      <c r="B115" s="2"/>
      <c r="C115" s="2"/>
      <c r="D115" s="2"/>
      <c r="E115" s="2"/>
      <c r="F115" s="2"/>
      <c r="G115" s="2"/>
      <c r="H115" s="2"/>
      <c r="I115" s="2"/>
    </row>
    <row r="116" spans="1:9">
      <c r="A116" s="2"/>
      <c r="B116" s="2"/>
      <c r="C116" s="2"/>
      <c r="D116" s="2"/>
      <c r="E116" s="2"/>
      <c r="F116" s="2"/>
      <c r="G116" s="2"/>
      <c r="H116" s="2"/>
      <c r="I116" s="2"/>
    </row>
    <row r="117" spans="1:9">
      <c r="A117" s="2"/>
      <c r="B117" s="2"/>
      <c r="C117" s="2"/>
      <c r="D117" s="2"/>
      <c r="E117" s="2"/>
      <c r="F117" s="2"/>
      <c r="G117" s="2"/>
      <c r="H117" s="2"/>
      <c r="I117" s="2"/>
    </row>
    <row r="118" spans="1:9">
      <c r="A118" s="2"/>
      <c r="B118" s="2"/>
      <c r="C118" s="2"/>
      <c r="D118" s="2"/>
      <c r="E118" s="2"/>
      <c r="F118" s="2"/>
      <c r="G118" s="2"/>
      <c r="H118" s="2"/>
      <c r="I118" s="2"/>
    </row>
    <row r="119" spans="1:9">
      <c r="A119" s="2"/>
      <c r="B119" s="2"/>
      <c r="C119" s="2"/>
      <c r="D119" s="2"/>
      <c r="E119" s="2"/>
      <c r="F119" s="2"/>
      <c r="G119" s="2"/>
      <c r="H119" s="2"/>
      <c r="I119" s="2"/>
    </row>
    <row r="120" spans="1:9">
      <c r="A120" s="2"/>
      <c r="B120" s="2"/>
      <c r="C120" s="2"/>
      <c r="D120" s="2"/>
      <c r="E120" s="2"/>
      <c r="F120" s="2"/>
      <c r="G120" s="2"/>
      <c r="H120" s="2"/>
      <c r="I120" s="2"/>
    </row>
    <row r="121" spans="1:9">
      <c r="A121" s="2"/>
      <c r="B121" s="2"/>
      <c r="C121" s="2"/>
      <c r="D121" s="2"/>
      <c r="E121" s="2"/>
      <c r="F121" s="2"/>
      <c r="G121" s="2"/>
      <c r="H121" s="2"/>
      <c r="I121" s="2"/>
    </row>
    <row r="122" spans="1:9">
      <c r="A122" s="2"/>
      <c r="B122" s="2"/>
      <c r="C122" s="2"/>
      <c r="D122" s="2"/>
      <c r="E122" s="2"/>
      <c r="F122" s="2"/>
      <c r="G122" s="2"/>
      <c r="H122" s="2"/>
      <c r="I122" s="2"/>
    </row>
    <row r="123" spans="1:9">
      <c r="A123" s="2"/>
      <c r="B123" s="2"/>
      <c r="C123" s="2"/>
      <c r="D123" s="2"/>
      <c r="E123" s="2"/>
      <c r="F123" s="2"/>
      <c r="G123" s="2"/>
      <c r="H123" s="2"/>
      <c r="I123" s="2"/>
    </row>
    <row r="124" spans="1:9">
      <c r="A124" s="2"/>
      <c r="B124" s="2"/>
      <c r="C124" s="2"/>
      <c r="D124" s="2"/>
      <c r="E124" s="2"/>
      <c r="F124" s="2"/>
      <c r="G124" s="2"/>
      <c r="H124" s="2"/>
      <c r="I124" s="2"/>
    </row>
    <row r="125" spans="1:9">
      <c r="A125" s="2"/>
      <c r="B125" s="2"/>
      <c r="C125" s="2"/>
      <c r="D125" s="2"/>
      <c r="E125" s="2"/>
      <c r="F125" s="2"/>
      <c r="G125" s="2"/>
      <c r="H125" s="2"/>
      <c r="I125" s="2"/>
    </row>
    <row r="126" spans="1:9">
      <c r="A126" s="2"/>
      <c r="B126" s="2"/>
      <c r="C126" s="2"/>
      <c r="D126" s="2"/>
      <c r="E126" s="2"/>
      <c r="F126" s="2"/>
      <c r="G126" s="2"/>
      <c r="H126" s="2"/>
      <c r="I126" s="2"/>
    </row>
    <row r="127" spans="1:9">
      <c r="A127" s="2"/>
      <c r="B127" s="2"/>
      <c r="C127" s="2"/>
      <c r="D127" s="2"/>
      <c r="E127" s="2"/>
      <c r="F127" s="2"/>
      <c r="G127" s="2"/>
      <c r="H127" s="2"/>
      <c r="I127" s="2"/>
    </row>
    <row r="128" spans="1:9">
      <c r="A128" s="2"/>
      <c r="B128" s="2"/>
      <c r="C128" s="2"/>
      <c r="D128" s="2"/>
      <c r="E128" s="2"/>
      <c r="F128" s="2"/>
      <c r="G128" s="2"/>
      <c r="H128" s="2"/>
      <c r="I128" s="2"/>
    </row>
    <row r="129" spans="1:9">
      <c r="A129" s="2"/>
      <c r="B129" s="2"/>
      <c r="C129" s="2"/>
      <c r="D129" s="2"/>
      <c r="E129" s="2"/>
      <c r="F129" s="2"/>
      <c r="G129" s="2"/>
      <c r="H129" s="2"/>
      <c r="I129" s="2"/>
    </row>
    <row r="130" spans="1:9">
      <c r="A130" s="2"/>
      <c r="B130" s="2"/>
      <c r="C130" s="2"/>
      <c r="D130" s="2"/>
      <c r="E130" s="2"/>
      <c r="F130" s="2"/>
      <c r="G130" s="2"/>
      <c r="H130" s="2"/>
      <c r="I130" s="2"/>
    </row>
    <row r="131" spans="1:9">
      <c r="A131" s="2"/>
      <c r="B131" s="2"/>
      <c r="C131" s="2"/>
      <c r="D131" s="2"/>
      <c r="E131" s="2"/>
      <c r="F131" s="2"/>
      <c r="G131" s="2"/>
      <c r="H131" s="2"/>
      <c r="I131" s="2"/>
    </row>
    <row r="132" spans="1:9">
      <c r="A132" s="2"/>
      <c r="B132" s="2"/>
      <c r="C132" s="2"/>
      <c r="D132" s="2"/>
      <c r="E132" s="2"/>
      <c r="F132" s="2"/>
      <c r="G132" s="2"/>
      <c r="H132" s="2"/>
      <c r="I132" s="2"/>
    </row>
    <row r="133" spans="1:9">
      <c r="A133" s="2"/>
      <c r="B133" s="2"/>
      <c r="C133" s="2"/>
      <c r="D133" s="2"/>
      <c r="E133" s="2"/>
      <c r="F133" s="2"/>
      <c r="G133" s="2"/>
      <c r="H133" s="2"/>
      <c r="I133" s="2"/>
    </row>
    <row r="134" spans="1:9">
      <c r="A134" s="2"/>
      <c r="B134" s="2"/>
      <c r="C134" s="2"/>
      <c r="D134" s="2"/>
      <c r="E134" s="2"/>
      <c r="F134" s="2"/>
      <c r="G134" s="2"/>
      <c r="H134" s="2"/>
      <c r="I134" s="2"/>
    </row>
    <row r="135" spans="1:9">
      <c r="A135" s="2"/>
      <c r="B135" s="2"/>
      <c r="C135" s="2"/>
      <c r="D135" s="2"/>
      <c r="E135" s="2"/>
      <c r="F135" s="2"/>
      <c r="G135" s="2"/>
      <c r="H135" s="2"/>
      <c r="I135" s="2"/>
    </row>
    <row r="136" spans="1:9">
      <c r="A136" s="2"/>
      <c r="B136" s="2"/>
      <c r="C136" s="2"/>
      <c r="D136" s="2"/>
      <c r="E136" s="2"/>
      <c r="F136" s="2"/>
      <c r="G136" s="2"/>
      <c r="H136" s="2"/>
      <c r="I136" s="2"/>
    </row>
    <row r="137" spans="1:9">
      <c r="A137" s="2"/>
      <c r="B137" s="2"/>
      <c r="C137" s="2"/>
      <c r="D137" s="2"/>
      <c r="E137" s="2"/>
      <c r="F137" s="2"/>
      <c r="G137" s="2"/>
      <c r="H137" s="2"/>
      <c r="I137" s="2"/>
    </row>
    <row r="138" spans="1:9">
      <c r="A138" s="2"/>
      <c r="B138" s="2"/>
      <c r="C138" s="2"/>
      <c r="D138" s="2"/>
      <c r="E138" s="2"/>
      <c r="F138" s="2"/>
      <c r="G138" s="2"/>
      <c r="H138" s="2"/>
      <c r="I138" s="2"/>
    </row>
    <row r="139" spans="1:9">
      <c r="A139" s="2"/>
      <c r="B139" s="2"/>
      <c r="C139" s="2"/>
      <c r="D139" s="2"/>
      <c r="E139" s="2"/>
      <c r="F139" s="2"/>
      <c r="G139" s="2"/>
      <c r="H139" s="2"/>
      <c r="I139" s="2"/>
    </row>
    <row r="140" spans="1:9">
      <c r="A140" s="2"/>
      <c r="B140" s="2"/>
      <c r="C140" s="2"/>
      <c r="D140" s="2"/>
      <c r="E140" s="2"/>
      <c r="F140" s="2"/>
      <c r="G140" s="2"/>
      <c r="H140" s="2"/>
      <c r="I140" s="2"/>
    </row>
    <row r="141" spans="1:9">
      <c r="A141" s="2"/>
      <c r="B141" s="2"/>
      <c r="C141" s="2"/>
      <c r="D141" s="2"/>
      <c r="E141" s="2"/>
      <c r="F141" s="2"/>
      <c r="G141" s="2"/>
      <c r="H141" s="2"/>
      <c r="I141" s="2"/>
    </row>
    <row r="142" spans="1:9">
      <c r="A142" s="2"/>
      <c r="B142" s="2"/>
      <c r="C142" s="2"/>
      <c r="D142" s="2"/>
      <c r="E142" s="2"/>
      <c r="F142" s="2"/>
      <c r="G142" s="2"/>
      <c r="H142" s="2"/>
      <c r="I142" s="2"/>
    </row>
    <row r="143" spans="1:9">
      <c r="A143" s="2"/>
      <c r="B143" s="2"/>
      <c r="C143" s="2"/>
      <c r="D143" s="2"/>
      <c r="E143" s="2"/>
      <c r="F143" s="2"/>
      <c r="G143" s="2"/>
      <c r="H143" s="2"/>
      <c r="I143" s="2"/>
    </row>
    <row r="144" spans="1:9">
      <c r="A144" s="2"/>
      <c r="B144" s="2"/>
      <c r="C144" s="2"/>
      <c r="D144" s="2"/>
      <c r="E144" s="2"/>
      <c r="F144" s="2"/>
      <c r="G144" s="2"/>
      <c r="H144" s="2"/>
      <c r="I144" s="2"/>
    </row>
    <row r="145" spans="1:9">
      <c r="A145" s="2"/>
      <c r="B145" s="2"/>
      <c r="C145" s="2"/>
      <c r="D145" s="2"/>
      <c r="E145" s="2"/>
      <c r="F145" s="2"/>
      <c r="G145" s="2"/>
      <c r="H145" s="2"/>
      <c r="I145" s="2"/>
    </row>
    <row r="146" spans="1:9">
      <c r="A146" s="2"/>
      <c r="B146" s="2"/>
      <c r="C146" s="2"/>
      <c r="D146" s="2"/>
      <c r="E146" s="2"/>
      <c r="F146" s="2"/>
      <c r="G146" s="2"/>
      <c r="H146" s="2"/>
      <c r="I146" s="2"/>
    </row>
    <row r="147" spans="1:9">
      <c r="A147" s="2"/>
      <c r="B147" s="2"/>
      <c r="C147" s="2"/>
      <c r="D147" s="2"/>
      <c r="E147" s="2"/>
      <c r="F147" s="2"/>
      <c r="G147" s="2"/>
      <c r="H147" s="2"/>
      <c r="I147" s="2"/>
    </row>
    <row r="148" spans="1:9">
      <c r="A148" s="2"/>
      <c r="B148" s="2"/>
      <c r="C148" s="2"/>
      <c r="D148" s="2"/>
      <c r="E148" s="2"/>
      <c r="F148" s="2"/>
      <c r="G148" s="2"/>
      <c r="H148" s="2"/>
      <c r="I148" s="2"/>
    </row>
    <row r="149" spans="1:9">
      <c r="A149" s="2"/>
      <c r="B149" s="2"/>
      <c r="C149" s="2"/>
      <c r="D149" s="2"/>
      <c r="E149" s="2"/>
      <c r="F149" s="2"/>
      <c r="G149" s="2"/>
      <c r="H149" s="2"/>
      <c r="I149" s="2"/>
    </row>
    <row r="150" spans="1:9">
      <c r="A150" s="2"/>
      <c r="B150" s="2"/>
      <c r="C150" s="2"/>
      <c r="D150" s="2"/>
      <c r="E150" s="2"/>
      <c r="F150" s="2"/>
      <c r="G150" s="2"/>
      <c r="H150" s="2"/>
      <c r="I150" s="2"/>
    </row>
    <row r="151" spans="1:9">
      <c r="A151" s="2"/>
      <c r="B151" s="2"/>
      <c r="C151" s="2"/>
      <c r="D151" s="2"/>
      <c r="E151" s="2"/>
      <c r="F151" s="2"/>
      <c r="G151" s="2"/>
      <c r="H151" s="2"/>
      <c r="I151" s="2"/>
    </row>
    <row r="152" spans="1:9">
      <c r="A152" s="2"/>
      <c r="B152" s="2"/>
      <c r="C152" s="2"/>
      <c r="D152" s="2"/>
      <c r="E152" s="2"/>
      <c r="F152" s="2"/>
      <c r="G152" s="2"/>
      <c r="H152" s="2"/>
      <c r="I152" s="2"/>
    </row>
    <row r="153" spans="1:9">
      <c r="A153" s="2"/>
      <c r="B153" s="2"/>
      <c r="C153" s="2"/>
      <c r="D153" s="2"/>
      <c r="E153" s="2"/>
      <c r="F153" s="2"/>
      <c r="G153" s="2"/>
      <c r="H153" s="2"/>
      <c r="I153" s="2"/>
    </row>
    <row r="154" spans="1:9">
      <c r="A154" s="2"/>
      <c r="B154" s="2"/>
      <c r="C154" s="2"/>
      <c r="D154" s="2"/>
      <c r="E154" s="2"/>
      <c r="F154" s="2"/>
      <c r="G154" s="2"/>
      <c r="H154" s="2"/>
      <c r="I154" s="2"/>
    </row>
    <row r="155" spans="1:9">
      <c r="A155" s="2"/>
      <c r="B155" s="2"/>
      <c r="C155" s="2"/>
      <c r="D155" s="2"/>
      <c r="E155" s="2"/>
      <c r="F155" s="2"/>
      <c r="G155" s="2"/>
      <c r="H155" s="2"/>
      <c r="I155" s="2"/>
    </row>
    <row r="156" spans="1:9">
      <c r="A156" s="2"/>
      <c r="B156" s="2"/>
      <c r="C156" s="2"/>
      <c r="D156" s="2"/>
      <c r="E156" s="2"/>
      <c r="F156" s="2"/>
      <c r="G156" s="2"/>
      <c r="H156" s="2"/>
      <c r="I156" s="2"/>
    </row>
    <row r="157" spans="1:9">
      <c r="A157" s="2"/>
      <c r="B157" s="2"/>
      <c r="C157" s="2"/>
      <c r="D157" s="2"/>
      <c r="E157" s="2"/>
      <c r="F157" s="2"/>
      <c r="G157" s="2"/>
      <c r="H157" s="2"/>
      <c r="I157" s="2"/>
    </row>
    <row r="158" spans="1:9">
      <c r="A158" s="2"/>
      <c r="B158" s="2"/>
      <c r="C158" s="2"/>
      <c r="D158" s="2"/>
      <c r="E158" s="2"/>
      <c r="F158" s="2"/>
      <c r="G158" s="2"/>
      <c r="H158" s="2"/>
      <c r="I158" s="2"/>
    </row>
    <row r="159" spans="1:9">
      <c r="A159" s="2"/>
      <c r="B159" s="2"/>
      <c r="C159" s="2"/>
      <c r="D159" s="2"/>
      <c r="E159" s="2"/>
      <c r="F159" s="2"/>
      <c r="G159" s="2"/>
      <c r="H159" s="2"/>
      <c r="I159" s="2"/>
    </row>
    <row r="160" spans="1:9">
      <c r="A160" s="2"/>
      <c r="B160" s="2"/>
      <c r="C160" s="2"/>
      <c r="D160" s="2"/>
      <c r="E160" s="2"/>
      <c r="F160" s="2"/>
      <c r="G160" s="2"/>
      <c r="H160" s="2"/>
      <c r="I160" s="2"/>
    </row>
    <row r="161" spans="1:9">
      <c r="A161" s="2"/>
      <c r="B161" s="2"/>
      <c r="C161" s="2"/>
      <c r="D161" s="2"/>
      <c r="E161" s="2"/>
      <c r="F161" s="2"/>
      <c r="G161" s="2"/>
      <c r="H161" s="2"/>
      <c r="I161" s="2"/>
    </row>
    <row r="162" spans="1:9">
      <c r="A162" s="2"/>
      <c r="B162" s="2"/>
      <c r="C162" s="2"/>
      <c r="D162" s="2"/>
      <c r="E162" s="2"/>
      <c r="F162" s="2"/>
      <c r="G162" s="2"/>
      <c r="H162" s="2"/>
      <c r="I162" s="2"/>
    </row>
    <row r="163" spans="1:9">
      <c r="A163" s="2"/>
      <c r="B163" s="2"/>
      <c r="C163" s="2"/>
      <c r="D163" s="2"/>
      <c r="E163" s="2"/>
      <c r="F163" s="2"/>
      <c r="G163" s="2"/>
      <c r="H163" s="2"/>
      <c r="I163" s="2"/>
    </row>
    <row r="164" spans="1:9">
      <c r="A164" s="2"/>
      <c r="B164" s="2"/>
      <c r="C164" s="2"/>
      <c r="D164" s="2"/>
      <c r="E164" s="2"/>
      <c r="F164" s="2"/>
      <c r="G164" s="2"/>
      <c r="H164" s="2"/>
      <c r="I164" s="2"/>
    </row>
    <row r="165" spans="1:9">
      <c r="A165" s="2"/>
      <c r="B165" s="2"/>
      <c r="C165" s="2"/>
      <c r="D165" s="2"/>
      <c r="E165" s="2"/>
      <c r="F165" s="2"/>
      <c r="G165" s="2"/>
      <c r="H165" s="2"/>
      <c r="I165" s="2"/>
    </row>
    <row r="166" spans="1:9">
      <c r="A166" s="2"/>
      <c r="B166" s="2"/>
      <c r="C166" s="2"/>
      <c r="D166" s="2"/>
      <c r="E166" s="2"/>
      <c r="F166" s="2"/>
      <c r="G166" s="2"/>
      <c r="H166" s="2"/>
      <c r="I166" s="2"/>
    </row>
  </sheetData>
  <sheetProtection sheet="1" objects="1" scenarios="1"/>
  <mergeCells count="14">
    <mergeCell ref="C29:F29"/>
    <mergeCell ref="C15:G15"/>
    <mergeCell ref="C17:G17"/>
    <mergeCell ref="C22:G22"/>
    <mergeCell ref="C26:G26"/>
    <mergeCell ref="C28:G28"/>
    <mergeCell ref="C40:G40"/>
    <mergeCell ref="C41:G41"/>
    <mergeCell ref="C34:G34"/>
    <mergeCell ref="C35:G35"/>
    <mergeCell ref="C36:G36"/>
    <mergeCell ref="C37:G37"/>
    <mergeCell ref="C38:G38"/>
    <mergeCell ref="C39:G39"/>
  </mergeCells>
  <pageMargins left="0.7" right="0.7" top="0.75" bottom="0.75" header="0.3" footer="0.3"/>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E36C-E8BB-384C-A44D-39A4AD37FB8F}">
  <sheetPr>
    <tabColor rgb="FFFFFF00"/>
  </sheetPr>
  <dimension ref="A1:G4"/>
  <sheetViews>
    <sheetView workbookViewId="0">
      <selection activeCell="A3" sqref="A3:F33"/>
    </sheetView>
  </sheetViews>
  <sheetFormatPr defaultColWidth="11" defaultRowHeight="15.95"/>
  <cols>
    <col min="1" max="1" width="13.625" customWidth="1"/>
    <col min="2" max="2" width="18.375" bestFit="1" customWidth="1"/>
    <col min="3" max="3" width="17.125" style="30" bestFit="1" customWidth="1"/>
    <col min="4" max="4" width="24.875" style="30" customWidth="1"/>
    <col min="5" max="6" width="20.375" style="30" customWidth="1"/>
    <col min="7" max="7" width="23.125" customWidth="1"/>
  </cols>
  <sheetData>
    <row r="1" spans="1:7">
      <c r="A1" s="51" t="s">
        <v>197</v>
      </c>
      <c r="B1" s="51"/>
      <c r="C1" s="51"/>
      <c r="D1" s="53" t="s">
        <v>222</v>
      </c>
      <c r="E1" s="53"/>
      <c r="F1" s="53"/>
      <c r="G1" s="53"/>
    </row>
    <row r="2" spans="1:7">
      <c r="A2" t="s">
        <v>223</v>
      </c>
      <c r="B2" t="s">
        <v>224</v>
      </c>
      <c r="C2" s="30" t="s">
        <v>225</v>
      </c>
      <c r="D2" s="30" t="s">
        <v>226</v>
      </c>
      <c r="E2" s="30" t="s">
        <v>227</v>
      </c>
      <c r="F2" s="30" t="s">
        <v>228</v>
      </c>
      <c r="G2" t="s">
        <v>229</v>
      </c>
    </row>
    <row r="3" spans="1:7">
      <c r="A3" s="36"/>
      <c r="B3" s="36"/>
      <c r="C3" s="32"/>
      <c r="D3" s="30" t="e">
        <f>VLOOKUP(Table3[[#This Row],[SUPPLIER ID]],Table2[],14,FALSE)</f>
        <v>#N/A</v>
      </c>
      <c r="E3" s="30" t="e">
        <f>((Table3[[#This Row],[SPEND RANK]]*0.6)+(Table3[[#This Row],[QUALITY/DELIVERY RANK]]*0.4))</f>
        <v>#N/A</v>
      </c>
      <c r="F3" s="30" t="e">
        <f>_xlfn.RANK.EQ(Table3[[#This Row],[WEIGHTED Value]],Table3[WEIGHTED Value],1)</f>
        <v>#N/A</v>
      </c>
      <c r="G3" t="e">
        <f>VLOOKUP(Table3[[#This Row],[SUPPLIER ID]],Table1[],10,0)</f>
        <v>#N/A</v>
      </c>
    </row>
    <row r="4" spans="1:7">
      <c r="A4" s="36"/>
      <c r="B4" s="36"/>
      <c r="C4" s="32"/>
      <c r="D4" s="30" t="e">
        <f>VLOOKUP(Table3[[#This Row],[SUPPLIER ID]],Table2[],14,FALSE)</f>
        <v>#N/A</v>
      </c>
      <c r="E4" s="30" t="e">
        <f>((Table3[[#This Row],[SPEND RANK]]*0.6)+(Table3[[#This Row],[QUALITY/DELIVERY RANK]]*0.4))</f>
        <v>#N/A</v>
      </c>
      <c r="F4" s="30" t="e">
        <f>_xlfn.RANK.EQ(Table3[[#This Row],[WEIGHTED Value]],Table3[WEIGHTED Value],1)</f>
        <v>#N/A</v>
      </c>
      <c r="G4" t="e">
        <f>VLOOKUP(Table3[[#This Row],[SUPPLIER ID]],Table1[],10,0)</f>
        <v>#N/A</v>
      </c>
    </row>
  </sheetData>
  <sheetProtection insertRows="0" sort="0" autoFilter="0"/>
  <mergeCells count="2">
    <mergeCell ref="A1:C1"/>
    <mergeCell ref="D1:G1"/>
  </mergeCells>
  <phoneticPr fontId="7" type="noConversion"/>
  <pageMargins left="0.7" right="0.7" top="0.75" bottom="0.75" header="0.3" footer="0.3"/>
  <pageSetup orientation="portrait" horizontalDpi="0" verticalDpi="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c61b8d7-8052-45dd-b007-c509dd84ea81">
      <Terms xmlns="http://schemas.microsoft.com/office/infopath/2007/PartnerControls"/>
    </lcf76f155ced4ddcb4097134ff3c332f>
    <TaxCatchAll xmlns="577813fd-f81e-4579-9890-17a1faeb211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611815AD0E034680F8687B09A8F303" ma:contentTypeVersion="15" ma:contentTypeDescription="Create a new document." ma:contentTypeScope="" ma:versionID="9507eed8ca391ac94789f6efff492f7f">
  <xsd:schema xmlns:xsd="http://www.w3.org/2001/XMLSchema" xmlns:xs="http://www.w3.org/2001/XMLSchema" xmlns:p="http://schemas.microsoft.com/office/2006/metadata/properties" xmlns:ns2="ec61b8d7-8052-45dd-b007-c509dd84ea81" xmlns:ns3="577813fd-f81e-4579-9890-17a1faeb211b" targetNamespace="http://schemas.microsoft.com/office/2006/metadata/properties" ma:root="true" ma:fieldsID="096cf7f8eeb31150938f6a775399ba56" ns2:_="" ns3:_="">
    <xsd:import namespace="ec61b8d7-8052-45dd-b007-c509dd84ea81"/>
    <xsd:import namespace="577813fd-f81e-4579-9890-17a1faeb21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61b8d7-8052-45dd-b007-c509dd84ea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8148ea5-30bb-4da7-acd0-1e6e8efbc308"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77813fd-f81e-4579-9890-17a1faeb211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4201079-c6c3-44bf-b51b-04f0b6d4d63d}" ma:internalName="TaxCatchAll" ma:showField="CatchAllData" ma:web="577813fd-f81e-4579-9890-17a1faeb211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A1DBE9-117D-40C1-9C04-71A4C946E161}"/>
</file>

<file path=customXml/itemProps2.xml><?xml version="1.0" encoding="utf-8"?>
<ds:datastoreItem xmlns:ds="http://schemas.openxmlformats.org/officeDocument/2006/customXml" ds:itemID="{6BB48EFF-C7CC-4D60-B326-7FDCE3C78A34}"/>
</file>

<file path=customXml/itemProps3.xml><?xml version="1.0" encoding="utf-8"?>
<ds:datastoreItem xmlns:ds="http://schemas.openxmlformats.org/officeDocument/2006/customXml" ds:itemID="{9C3F1F87-A7B3-4FEC-980C-CA7659C0EA4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
  <cp:revision/>
  <dcterms:created xsi:type="dcterms:W3CDTF">2022-12-16T20:17:39Z</dcterms:created>
  <dcterms:modified xsi:type="dcterms:W3CDTF">2025-03-06T16:41:55Z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0x0101007B611815AD0E034680F8687B09A8F303</vt:lpwstr>
  </property>
  <property fmtid="{D5CDD505-2E9C-101B-9397-08002B2CF9AE}" pid="3" name="MediaServiceImageTags">
    <vt:lpwstr/>
  </property>
</Properties>
</file>